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APSD\PAF-EUS\PAF 2024-2025\Funding Application Templates\"/>
    </mc:Choice>
  </mc:AlternateContent>
  <xr:revisionPtr revIDLastSave="0" documentId="13_ncr:1_{017A25EF-0EFA-4644-A07E-5AC1B08D4946}" xr6:coauthVersionLast="47" xr6:coauthVersionMax="47" xr10:uidLastSave="{00000000-0000-0000-0000-000000000000}"/>
  <workbookProtection workbookAlgorithmName="SHA-512" workbookHashValue="fRT8C6CQ5fT9aoP/X5QFz8xb8up17Z9IagbLJFZodthnnODYLvdYLzyfL3nlrYhso//FRUhR9gHnbkkYcyuZpA==" workbookSaltValue="4fP9EWntTExOVhkEoQoung==" workbookSpinCount="100000" lockStructure="1"/>
  <bookViews>
    <workbookView xWindow="-14895" yWindow="-16320" windowWidth="29040" windowHeight="15840" tabRatio="917" xr2:uid="{2AE2AE16-CEB7-42B2-B443-C316D330FA68}"/>
  </bookViews>
  <sheets>
    <sheet name="Group Information" sheetId="1" r:id="rId1"/>
    <sheet name="Team Roster" sheetId="2" r:id="rId2"/>
    <sheet name="Previous Year Budget" sheetId="32" r:id="rId3"/>
    <sheet name="Non-PAF Income &amp; Dept. Funding" sheetId="22" r:id="rId4"/>
    <sheet name="Project 1" sheetId="21" r:id="rId5"/>
    <sheet name="Project 2" sheetId="37" r:id="rId6"/>
    <sheet name="Project 3" sheetId="38" r:id="rId7"/>
    <sheet name="Project 4" sheetId="39" r:id="rId8"/>
    <sheet name="Project 5" sheetId="40" r:id="rId9"/>
    <sheet name="Project 6" sheetId="45" r:id="rId10"/>
    <sheet name="Project 7" sheetId="46" r:id="rId11"/>
    <sheet name="PD1" sheetId="6" r:id="rId12"/>
    <sheet name="PD2" sheetId="41" r:id="rId13"/>
    <sheet name="PD3" sheetId="42" r:id="rId14"/>
    <sheet name="PD4" sheetId="43" r:id="rId15"/>
    <sheet name="PD5" sheetId="44" r:id="rId16"/>
    <sheet name="Other Expenses" sheetId="12" r:id="rId17"/>
    <sheet name="Total Summary" sheetId="13" r:id="rId18"/>
    <sheet name="dataval" sheetId="14" state="hidden" r:id="rId19"/>
  </sheets>
  <externalReferences>
    <externalReference r:id="rId20"/>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 name="_xlnm._FilterDatabase" localSheetId="9" hidden="1">'Project 6'!#REF!</definedName>
    <definedName name="_xlnm._FilterDatabase" localSheetId="10" hidden="1">'Project 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2" roundtripDataChecksum="GacU7UODxxBvg5rgcGBvMgeQB9O9TwDnUJP+vV0enqU="/>
    </ext>
  </extLst>
</workbook>
</file>

<file path=xl/calcChain.xml><?xml version="1.0" encoding="utf-8"?>
<calcChain xmlns="http://schemas.openxmlformats.org/spreadsheetml/2006/main">
  <c r="E29" i="13" l="1"/>
  <c r="C33" i="13"/>
  <c r="D12" i="13"/>
  <c r="G14" i="13"/>
  <c r="G13" i="13"/>
  <c r="F13" i="13"/>
  <c r="F14" i="13"/>
  <c r="H192" i="46"/>
  <c r="J192" i="46" s="1"/>
  <c r="G192" i="46"/>
  <c r="I192" i="46" s="1"/>
  <c r="H191" i="46"/>
  <c r="J191" i="46" s="1"/>
  <c r="G191" i="46"/>
  <c r="I191" i="46" s="1"/>
  <c r="J190" i="46"/>
  <c r="H190" i="46"/>
  <c r="G190" i="46"/>
  <c r="I190" i="46" s="1"/>
  <c r="H189" i="46"/>
  <c r="J189" i="46" s="1"/>
  <c r="G189" i="46"/>
  <c r="I189" i="46" s="1"/>
  <c r="H188" i="46"/>
  <c r="J188" i="46" s="1"/>
  <c r="G188" i="46"/>
  <c r="I188" i="46" s="1"/>
  <c r="H187" i="46"/>
  <c r="J187" i="46" s="1"/>
  <c r="G187" i="46"/>
  <c r="I187" i="46" s="1"/>
  <c r="J186" i="46"/>
  <c r="H186" i="46"/>
  <c r="G186" i="46"/>
  <c r="I186" i="46" s="1"/>
  <c r="H185" i="46"/>
  <c r="J185" i="46" s="1"/>
  <c r="G185" i="46"/>
  <c r="I185" i="46" s="1"/>
  <c r="H184" i="46"/>
  <c r="J184" i="46" s="1"/>
  <c r="G184" i="46"/>
  <c r="I184" i="46" s="1"/>
  <c r="H183" i="46"/>
  <c r="J183" i="46" s="1"/>
  <c r="G183" i="46"/>
  <c r="I183" i="46" s="1"/>
  <c r="H182" i="46"/>
  <c r="J182" i="46" s="1"/>
  <c r="G182" i="46"/>
  <c r="I182" i="46" s="1"/>
  <c r="H181" i="46"/>
  <c r="J181" i="46" s="1"/>
  <c r="G181" i="46"/>
  <c r="I181" i="46" s="1"/>
  <c r="J180" i="46"/>
  <c r="H180" i="46"/>
  <c r="G180" i="46"/>
  <c r="I180" i="46" s="1"/>
  <c r="H179" i="46"/>
  <c r="J179" i="46" s="1"/>
  <c r="G179" i="46"/>
  <c r="I179" i="46" s="1"/>
  <c r="J178" i="46"/>
  <c r="H178" i="46"/>
  <c r="G178" i="46"/>
  <c r="I178" i="46" s="1"/>
  <c r="H177" i="46"/>
  <c r="J177" i="46" s="1"/>
  <c r="G177" i="46"/>
  <c r="I177" i="46" s="1"/>
  <c r="H176" i="46"/>
  <c r="J176" i="46" s="1"/>
  <c r="G176" i="46"/>
  <c r="I176" i="46" s="1"/>
  <c r="H175" i="46"/>
  <c r="J175" i="46" s="1"/>
  <c r="G175" i="46"/>
  <c r="I175" i="46" s="1"/>
  <c r="J174" i="46"/>
  <c r="H174" i="46"/>
  <c r="G174" i="46"/>
  <c r="I174" i="46" s="1"/>
  <c r="H173" i="46"/>
  <c r="J173" i="46" s="1"/>
  <c r="G173" i="46"/>
  <c r="I173" i="46" s="1"/>
  <c r="H172" i="46"/>
  <c r="J172" i="46" s="1"/>
  <c r="G172" i="46"/>
  <c r="I172" i="46" s="1"/>
  <c r="H171" i="46"/>
  <c r="J171" i="46" s="1"/>
  <c r="G171" i="46"/>
  <c r="I171" i="46" s="1"/>
  <c r="J170" i="46"/>
  <c r="H170" i="46"/>
  <c r="G170" i="46"/>
  <c r="I170" i="46" s="1"/>
  <c r="H169" i="46"/>
  <c r="J169" i="46" s="1"/>
  <c r="G169" i="46"/>
  <c r="I169" i="46" s="1"/>
  <c r="H168" i="46"/>
  <c r="J168" i="46" s="1"/>
  <c r="G168" i="46"/>
  <c r="I168" i="46" s="1"/>
  <c r="H167" i="46"/>
  <c r="J167" i="46" s="1"/>
  <c r="G167" i="46"/>
  <c r="I167" i="46" s="1"/>
  <c r="H166" i="46"/>
  <c r="J166" i="46" s="1"/>
  <c r="G166" i="46"/>
  <c r="I166" i="46" s="1"/>
  <c r="H165" i="46"/>
  <c r="J165" i="46" s="1"/>
  <c r="G165" i="46"/>
  <c r="I165" i="46" s="1"/>
  <c r="J164" i="46"/>
  <c r="H164" i="46"/>
  <c r="G164" i="46"/>
  <c r="I164" i="46" s="1"/>
  <c r="H163" i="46"/>
  <c r="J163" i="46" s="1"/>
  <c r="G163" i="46"/>
  <c r="I163" i="46" s="1"/>
  <c r="J162" i="46"/>
  <c r="H162" i="46"/>
  <c r="G162" i="46"/>
  <c r="I162" i="46" s="1"/>
  <c r="H161" i="46"/>
  <c r="J161" i="46" s="1"/>
  <c r="G161" i="46"/>
  <c r="I161" i="46" s="1"/>
  <c r="H160" i="46"/>
  <c r="J160" i="46" s="1"/>
  <c r="G160" i="46"/>
  <c r="I160" i="46" s="1"/>
  <c r="H159" i="46"/>
  <c r="J159" i="46" s="1"/>
  <c r="G159" i="46"/>
  <c r="I159" i="46" s="1"/>
  <c r="J158" i="46"/>
  <c r="H158" i="46"/>
  <c r="G158" i="46"/>
  <c r="I158" i="46" s="1"/>
  <c r="H157" i="46"/>
  <c r="J157" i="46" s="1"/>
  <c r="G157" i="46"/>
  <c r="I157" i="46" s="1"/>
  <c r="H156" i="46"/>
  <c r="J156" i="46" s="1"/>
  <c r="G156" i="46"/>
  <c r="I156" i="46" s="1"/>
  <c r="H155" i="46"/>
  <c r="J155" i="46" s="1"/>
  <c r="G155" i="46"/>
  <c r="I155" i="46" s="1"/>
  <c r="J154" i="46"/>
  <c r="H154" i="46"/>
  <c r="G154" i="46"/>
  <c r="I154" i="46" s="1"/>
  <c r="H153" i="46"/>
  <c r="J153" i="46" s="1"/>
  <c r="G153" i="46"/>
  <c r="I153" i="46" s="1"/>
  <c r="H152" i="46"/>
  <c r="J152" i="46" s="1"/>
  <c r="G152" i="46"/>
  <c r="I152" i="46" s="1"/>
  <c r="H151" i="46"/>
  <c r="J151" i="46" s="1"/>
  <c r="G151" i="46"/>
  <c r="I151" i="46" s="1"/>
  <c r="H150" i="46"/>
  <c r="J150" i="46" s="1"/>
  <c r="G150" i="46"/>
  <c r="I150" i="46" s="1"/>
  <c r="H149" i="46"/>
  <c r="J149" i="46" s="1"/>
  <c r="G149" i="46"/>
  <c r="I149" i="46" s="1"/>
  <c r="J148" i="46"/>
  <c r="H148" i="46"/>
  <c r="G148" i="46"/>
  <c r="I148" i="46" s="1"/>
  <c r="H147" i="46"/>
  <c r="J147" i="46" s="1"/>
  <c r="G147" i="46"/>
  <c r="I147" i="46" s="1"/>
  <c r="J146" i="46"/>
  <c r="H146" i="46"/>
  <c r="G146" i="46"/>
  <c r="I146" i="46" s="1"/>
  <c r="H145" i="46"/>
  <c r="J145" i="46" s="1"/>
  <c r="G145" i="46"/>
  <c r="I145" i="46" s="1"/>
  <c r="H144" i="46"/>
  <c r="J144" i="46" s="1"/>
  <c r="G144" i="46"/>
  <c r="I144" i="46" s="1"/>
  <c r="H143" i="46"/>
  <c r="J143" i="46" s="1"/>
  <c r="G143" i="46"/>
  <c r="I143" i="46" s="1"/>
  <c r="J142" i="46"/>
  <c r="H142" i="46"/>
  <c r="G142" i="46"/>
  <c r="I142" i="46" s="1"/>
  <c r="H141" i="46"/>
  <c r="J141" i="46" s="1"/>
  <c r="G141" i="46"/>
  <c r="I141" i="46" s="1"/>
  <c r="H140" i="46"/>
  <c r="J140" i="46" s="1"/>
  <c r="G140" i="46"/>
  <c r="I140" i="46" s="1"/>
  <c r="H139" i="46"/>
  <c r="J139" i="46" s="1"/>
  <c r="G139" i="46"/>
  <c r="I139" i="46" s="1"/>
  <c r="J138" i="46"/>
  <c r="H138" i="46"/>
  <c r="G138" i="46"/>
  <c r="I138" i="46" s="1"/>
  <c r="H137" i="46"/>
  <c r="J137" i="46" s="1"/>
  <c r="G137" i="46"/>
  <c r="I137" i="46" s="1"/>
  <c r="H136" i="46"/>
  <c r="J136" i="46" s="1"/>
  <c r="G136" i="46"/>
  <c r="I136" i="46" s="1"/>
  <c r="H135" i="46"/>
  <c r="J135" i="46" s="1"/>
  <c r="G135" i="46"/>
  <c r="I135" i="46" s="1"/>
  <c r="H134" i="46"/>
  <c r="J134" i="46" s="1"/>
  <c r="G134" i="46"/>
  <c r="I134" i="46" s="1"/>
  <c r="H133" i="46"/>
  <c r="J133" i="46" s="1"/>
  <c r="G133" i="46"/>
  <c r="I133" i="46" s="1"/>
  <c r="J132" i="46"/>
  <c r="H132" i="46"/>
  <c r="G132" i="46"/>
  <c r="I132" i="46" s="1"/>
  <c r="H131" i="46"/>
  <c r="J131" i="46" s="1"/>
  <c r="G131" i="46"/>
  <c r="I131" i="46" s="1"/>
  <c r="J130" i="46"/>
  <c r="H130" i="46"/>
  <c r="G130" i="46"/>
  <c r="I130" i="46" s="1"/>
  <c r="H129" i="46"/>
  <c r="J129" i="46" s="1"/>
  <c r="G129" i="46"/>
  <c r="I129" i="46" s="1"/>
  <c r="H128" i="46"/>
  <c r="J128" i="46" s="1"/>
  <c r="G128" i="46"/>
  <c r="I128" i="46" s="1"/>
  <c r="H127" i="46"/>
  <c r="J127" i="46" s="1"/>
  <c r="G127" i="46"/>
  <c r="I127" i="46" s="1"/>
  <c r="J126" i="46"/>
  <c r="H126" i="46"/>
  <c r="G126" i="46"/>
  <c r="I126" i="46" s="1"/>
  <c r="H125" i="46"/>
  <c r="J125" i="46" s="1"/>
  <c r="G125" i="46"/>
  <c r="I125" i="46" s="1"/>
  <c r="H124" i="46"/>
  <c r="J124" i="46" s="1"/>
  <c r="G124" i="46"/>
  <c r="I124" i="46" s="1"/>
  <c r="H123" i="46"/>
  <c r="J123" i="46" s="1"/>
  <c r="G123" i="46"/>
  <c r="I123" i="46" s="1"/>
  <c r="J122" i="46"/>
  <c r="H122" i="46"/>
  <c r="G122" i="46"/>
  <c r="I122" i="46" s="1"/>
  <c r="H121" i="46"/>
  <c r="J121" i="46" s="1"/>
  <c r="G121" i="46"/>
  <c r="I121" i="46" s="1"/>
  <c r="H120" i="46"/>
  <c r="J120" i="46" s="1"/>
  <c r="G120" i="46"/>
  <c r="I120" i="46" s="1"/>
  <c r="H119" i="46"/>
  <c r="J119" i="46" s="1"/>
  <c r="G119" i="46"/>
  <c r="I119" i="46" s="1"/>
  <c r="H118" i="46"/>
  <c r="J118" i="46" s="1"/>
  <c r="G118" i="46"/>
  <c r="I118" i="46" s="1"/>
  <c r="H117" i="46"/>
  <c r="J117" i="46" s="1"/>
  <c r="G117" i="46"/>
  <c r="I117" i="46" s="1"/>
  <c r="J116" i="46"/>
  <c r="H116" i="46"/>
  <c r="G116" i="46"/>
  <c r="I116" i="46" s="1"/>
  <c r="H115" i="46"/>
  <c r="J115" i="46" s="1"/>
  <c r="G115" i="46"/>
  <c r="I115" i="46" s="1"/>
  <c r="J114" i="46"/>
  <c r="H114" i="46"/>
  <c r="G114" i="46"/>
  <c r="I114" i="46" s="1"/>
  <c r="H113" i="46"/>
  <c r="J113" i="46" s="1"/>
  <c r="G113" i="46"/>
  <c r="I113" i="46" s="1"/>
  <c r="H112" i="46"/>
  <c r="J112" i="46" s="1"/>
  <c r="G112" i="46"/>
  <c r="I112" i="46" s="1"/>
  <c r="H111" i="46"/>
  <c r="J111" i="46" s="1"/>
  <c r="G111" i="46"/>
  <c r="I111" i="46" s="1"/>
  <c r="J110" i="46"/>
  <c r="H110" i="46"/>
  <c r="G110" i="46"/>
  <c r="I110" i="46" s="1"/>
  <c r="H109" i="46"/>
  <c r="J109" i="46" s="1"/>
  <c r="G109" i="46"/>
  <c r="I109" i="46" s="1"/>
  <c r="H108" i="46"/>
  <c r="J108" i="46" s="1"/>
  <c r="G108" i="46"/>
  <c r="I108" i="46" s="1"/>
  <c r="H107" i="46"/>
  <c r="J107" i="46" s="1"/>
  <c r="G107" i="46"/>
  <c r="I107" i="46" s="1"/>
  <c r="J106" i="46"/>
  <c r="H106" i="46"/>
  <c r="G106" i="46"/>
  <c r="I106" i="46" s="1"/>
  <c r="H105" i="46"/>
  <c r="J105" i="46" s="1"/>
  <c r="G105" i="46"/>
  <c r="I105" i="46" s="1"/>
  <c r="H104" i="46"/>
  <c r="J104" i="46" s="1"/>
  <c r="G104" i="46"/>
  <c r="I104" i="46" s="1"/>
  <c r="H103" i="46"/>
  <c r="J103" i="46" s="1"/>
  <c r="G103" i="46"/>
  <c r="I103" i="46" s="1"/>
  <c r="H102" i="46"/>
  <c r="J102" i="46" s="1"/>
  <c r="G102" i="46"/>
  <c r="I102" i="46" s="1"/>
  <c r="H101" i="46"/>
  <c r="J101" i="46" s="1"/>
  <c r="G101" i="46"/>
  <c r="I101" i="46" s="1"/>
  <c r="J100" i="46"/>
  <c r="H100" i="46"/>
  <c r="G100" i="46"/>
  <c r="I100" i="46" s="1"/>
  <c r="H99" i="46"/>
  <c r="J99" i="46" s="1"/>
  <c r="G99" i="46"/>
  <c r="I99" i="46" s="1"/>
  <c r="J98" i="46"/>
  <c r="H98" i="46"/>
  <c r="G98" i="46"/>
  <c r="I98" i="46" s="1"/>
  <c r="H97" i="46"/>
  <c r="J97" i="46" s="1"/>
  <c r="G97" i="46"/>
  <c r="I97" i="46" s="1"/>
  <c r="H96" i="46"/>
  <c r="J96" i="46" s="1"/>
  <c r="G96" i="46"/>
  <c r="I96" i="46" s="1"/>
  <c r="H95" i="46"/>
  <c r="J95" i="46" s="1"/>
  <c r="G95" i="46"/>
  <c r="I95" i="46" s="1"/>
  <c r="J94" i="46"/>
  <c r="H94" i="46"/>
  <c r="G94" i="46"/>
  <c r="I94" i="46" s="1"/>
  <c r="H93" i="46"/>
  <c r="J93" i="46" s="1"/>
  <c r="G93" i="46"/>
  <c r="I93" i="46" s="1"/>
  <c r="H92" i="46"/>
  <c r="J92" i="46" s="1"/>
  <c r="G92" i="46"/>
  <c r="I92" i="46" s="1"/>
  <c r="H91" i="46"/>
  <c r="J91" i="46" s="1"/>
  <c r="G91" i="46"/>
  <c r="I91" i="46" s="1"/>
  <c r="H90" i="46"/>
  <c r="J90" i="46" s="1"/>
  <c r="G90" i="46"/>
  <c r="I90" i="46" s="1"/>
  <c r="H89" i="46"/>
  <c r="J89" i="46" s="1"/>
  <c r="G89" i="46"/>
  <c r="I89" i="46" s="1"/>
  <c r="H88" i="46"/>
  <c r="J88" i="46" s="1"/>
  <c r="G88" i="46"/>
  <c r="I88" i="46" s="1"/>
  <c r="H87" i="46"/>
  <c r="J87" i="46" s="1"/>
  <c r="G87" i="46"/>
  <c r="I87" i="46" s="1"/>
  <c r="J86" i="46"/>
  <c r="H86" i="46"/>
  <c r="G86" i="46"/>
  <c r="I86" i="46" s="1"/>
  <c r="H85" i="46"/>
  <c r="J85" i="46" s="1"/>
  <c r="G85" i="46"/>
  <c r="I85" i="46" s="1"/>
  <c r="H84" i="46"/>
  <c r="J84" i="46" s="1"/>
  <c r="G84" i="46"/>
  <c r="I84" i="46" s="1"/>
  <c r="H83" i="46"/>
  <c r="J83" i="46" s="1"/>
  <c r="G83" i="46"/>
  <c r="I83" i="46" s="1"/>
  <c r="H82" i="46"/>
  <c r="J82" i="46" s="1"/>
  <c r="G82" i="46"/>
  <c r="I82" i="46" s="1"/>
  <c r="H81" i="46"/>
  <c r="J81" i="46" s="1"/>
  <c r="G81" i="46"/>
  <c r="I81" i="46" s="1"/>
  <c r="J80" i="46"/>
  <c r="H80" i="46"/>
  <c r="G80" i="46"/>
  <c r="I80" i="46" s="1"/>
  <c r="H79" i="46"/>
  <c r="J79" i="46" s="1"/>
  <c r="G79" i="46"/>
  <c r="I79" i="46" s="1"/>
  <c r="H78" i="46"/>
  <c r="J78" i="46" s="1"/>
  <c r="G78" i="46"/>
  <c r="I78" i="46" s="1"/>
  <c r="H77" i="46"/>
  <c r="J77" i="46" s="1"/>
  <c r="G77" i="46"/>
  <c r="I77" i="46" s="1"/>
  <c r="H76" i="46"/>
  <c r="J76" i="46" s="1"/>
  <c r="G76" i="46"/>
  <c r="I76" i="46" s="1"/>
  <c r="H75" i="46"/>
  <c r="J75" i="46" s="1"/>
  <c r="G75" i="46"/>
  <c r="I75" i="46" s="1"/>
  <c r="H74" i="46"/>
  <c r="J74" i="46" s="1"/>
  <c r="G74" i="46"/>
  <c r="I74" i="46" s="1"/>
  <c r="H73" i="46"/>
  <c r="J73" i="46" s="1"/>
  <c r="G73" i="46"/>
  <c r="I73" i="46" s="1"/>
  <c r="H72" i="46"/>
  <c r="J72" i="46" s="1"/>
  <c r="G72" i="46"/>
  <c r="I72" i="46" s="1"/>
  <c r="H71" i="46"/>
  <c r="J71" i="46" s="1"/>
  <c r="G71" i="46"/>
  <c r="I71" i="46" s="1"/>
  <c r="H70" i="46"/>
  <c r="J70" i="46" s="1"/>
  <c r="G70" i="46"/>
  <c r="I70" i="46" s="1"/>
  <c r="H69" i="46"/>
  <c r="J69" i="46" s="1"/>
  <c r="G69" i="46"/>
  <c r="I69" i="46" s="1"/>
  <c r="J68" i="46"/>
  <c r="H68" i="46"/>
  <c r="G68" i="46"/>
  <c r="I68" i="46" s="1"/>
  <c r="H67" i="46"/>
  <c r="J67" i="46" s="1"/>
  <c r="G67" i="46"/>
  <c r="I67" i="46" s="1"/>
  <c r="H66" i="46"/>
  <c r="J66" i="46" s="1"/>
  <c r="G66" i="46"/>
  <c r="I66" i="46" s="1"/>
  <c r="H65" i="46"/>
  <c r="J65" i="46" s="1"/>
  <c r="G65" i="46"/>
  <c r="I65" i="46" s="1"/>
  <c r="J64" i="46"/>
  <c r="H64" i="46"/>
  <c r="G64" i="46"/>
  <c r="I64" i="46" s="1"/>
  <c r="H63" i="46"/>
  <c r="J63" i="46" s="1"/>
  <c r="G63" i="46"/>
  <c r="I63" i="46" s="1"/>
  <c r="H62" i="46"/>
  <c r="J62" i="46" s="1"/>
  <c r="G62" i="46"/>
  <c r="I62" i="46" s="1"/>
  <c r="H61" i="46"/>
  <c r="J61" i="46" s="1"/>
  <c r="G61" i="46"/>
  <c r="I61" i="46" s="1"/>
  <c r="H60" i="46"/>
  <c r="J60" i="46" s="1"/>
  <c r="G60" i="46"/>
  <c r="I60" i="46" s="1"/>
  <c r="H59" i="46"/>
  <c r="J59" i="46" s="1"/>
  <c r="G59" i="46"/>
  <c r="I59" i="46" s="1"/>
  <c r="H58" i="46"/>
  <c r="J58" i="46" s="1"/>
  <c r="G58" i="46"/>
  <c r="I58" i="46" s="1"/>
  <c r="H57" i="46"/>
  <c r="J57" i="46" s="1"/>
  <c r="G57" i="46"/>
  <c r="I57" i="46" s="1"/>
  <c r="H56" i="46"/>
  <c r="J56" i="46" s="1"/>
  <c r="G56" i="46"/>
  <c r="I56" i="46" s="1"/>
  <c r="H55" i="46"/>
  <c r="J55" i="46" s="1"/>
  <c r="G55" i="46"/>
  <c r="I55" i="46" s="1"/>
  <c r="H54" i="46"/>
  <c r="J54" i="46" s="1"/>
  <c r="G54" i="46"/>
  <c r="I54" i="46" s="1"/>
  <c r="H53" i="46"/>
  <c r="J53" i="46" s="1"/>
  <c r="G53" i="46"/>
  <c r="I53" i="46" s="1"/>
  <c r="H52" i="46"/>
  <c r="J52" i="46" s="1"/>
  <c r="G52" i="46"/>
  <c r="I52" i="46" s="1"/>
  <c r="H51" i="46"/>
  <c r="J51" i="46" s="1"/>
  <c r="G51" i="46"/>
  <c r="I51" i="46" s="1"/>
  <c r="H50" i="46"/>
  <c r="J50" i="46" s="1"/>
  <c r="G50" i="46"/>
  <c r="I50" i="46" s="1"/>
  <c r="H49" i="46"/>
  <c r="J49" i="46" s="1"/>
  <c r="G49" i="46"/>
  <c r="I49" i="46" s="1"/>
  <c r="H48" i="46"/>
  <c r="J48" i="46" s="1"/>
  <c r="G48" i="46"/>
  <c r="I48" i="46" s="1"/>
  <c r="H47" i="46"/>
  <c r="J47" i="46" s="1"/>
  <c r="G47" i="46"/>
  <c r="I47" i="46" s="1"/>
  <c r="J46" i="46"/>
  <c r="H46" i="46"/>
  <c r="G46" i="46"/>
  <c r="I46" i="46" s="1"/>
  <c r="H45" i="46"/>
  <c r="J45" i="46" s="1"/>
  <c r="G45" i="46"/>
  <c r="I45" i="46" s="1"/>
  <c r="H44" i="46"/>
  <c r="J44" i="46" s="1"/>
  <c r="G44" i="46"/>
  <c r="I44" i="46" s="1"/>
  <c r="H43" i="46"/>
  <c r="J43" i="46" s="1"/>
  <c r="G43" i="46"/>
  <c r="I43" i="46" s="1"/>
  <c r="H42" i="46"/>
  <c r="J42" i="46" s="1"/>
  <c r="G42" i="46"/>
  <c r="I42" i="46" s="1"/>
  <c r="H41" i="46"/>
  <c r="J41" i="46" s="1"/>
  <c r="G41" i="46"/>
  <c r="I41" i="46" s="1"/>
  <c r="H40" i="46"/>
  <c r="J40" i="46" s="1"/>
  <c r="G40" i="46"/>
  <c r="I40" i="46" s="1"/>
  <c r="G39" i="46"/>
  <c r="I39" i="46" s="1"/>
  <c r="G38" i="46"/>
  <c r="I38" i="46" s="1"/>
  <c r="G37" i="46"/>
  <c r="I37" i="46" s="1"/>
  <c r="G36" i="46"/>
  <c r="I36" i="46" s="1"/>
  <c r="G35" i="46"/>
  <c r="I35" i="46" s="1"/>
  <c r="G34" i="46"/>
  <c r="I34" i="46" s="1"/>
  <c r="H33" i="46"/>
  <c r="J33" i="46" s="1"/>
  <c r="G33" i="46"/>
  <c r="I33" i="46" s="1"/>
  <c r="H32" i="46"/>
  <c r="J32" i="46" s="1"/>
  <c r="G32" i="46"/>
  <c r="I32" i="46" s="1"/>
  <c r="G31" i="46"/>
  <c r="I31" i="46" s="1"/>
  <c r="G30" i="46"/>
  <c r="I30" i="46" s="1"/>
  <c r="G29" i="46"/>
  <c r="I29" i="46" s="1"/>
  <c r="G28" i="46"/>
  <c r="I28" i="46" s="1"/>
  <c r="H27" i="46"/>
  <c r="J27" i="46" s="1"/>
  <c r="G27" i="46"/>
  <c r="I27" i="46" s="1"/>
  <c r="G26" i="46"/>
  <c r="I26" i="46" s="1"/>
  <c r="G25" i="46"/>
  <c r="I25" i="46" s="1"/>
  <c r="G24" i="46"/>
  <c r="I24" i="46" s="1"/>
  <c r="G23" i="46"/>
  <c r="I23" i="46" s="1"/>
  <c r="G22" i="46"/>
  <c r="I22" i="46" s="1"/>
  <c r="G21" i="46"/>
  <c r="I21" i="46" s="1"/>
  <c r="G20" i="46"/>
  <c r="H20" i="46" s="1"/>
  <c r="J20" i="46" s="1"/>
  <c r="G19" i="46"/>
  <c r="I19" i="46" s="1"/>
  <c r="G18" i="46"/>
  <c r="H18" i="46" s="1"/>
  <c r="J18" i="46" s="1"/>
  <c r="G17" i="46"/>
  <c r="I17" i="46" s="1"/>
  <c r="G16" i="46"/>
  <c r="I16" i="46" s="1"/>
  <c r="A3" i="46"/>
  <c r="H192" i="45"/>
  <c r="J192" i="45" s="1"/>
  <c r="G192" i="45"/>
  <c r="I192" i="45" s="1"/>
  <c r="H191" i="45"/>
  <c r="J191" i="45" s="1"/>
  <c r="G191" i="45"/>
  <c r="I191" i="45" s="1"/>
  <c r="H190" i="45"/>
  <c r="J190" i="45" s="1"/>
  <c r="G190" i="45"/>
  <c r="I190" i="45" s="1"/>
  <c r="I189" i="45"/>
  <c r="H189" i="45"/>
  <c r="J189" i="45" s="1"/>
  <c r="G189" i="45"/>
  <c r="H188" i="45"/>
  <c r="J188" i="45" s="1"/>
  <c r="G188" i="45"/>
  <c r="I188" i="45" s="1"/>
  <c r="I187" i="45"/>
  <c r="H187" i="45"/>
  <c r="J187" i="45" s="1"/>
  <c r="G187" i="45"/>
  <c r="H186" i="45"/>
  <c r="J186" i="45" s="1"/>
  <c r="G186" i="45"/>
  <c r="I186" i="45" s="1"/>
  <c r="I185" i="45"/>
  <c r="H185" i="45"/>
  <c r="J185" i="45" s="1"/>
  <c r="G185" i="45"/>
  <c r="H184" i="45"/>
  <c r="J184" i="45" s="1"/>
  <c r="G184" i="45"/>
  <c r="I184" i="45" s="1"/>
  <c r="I183" i="45"/>
  <c r="H183" i="45"/>
  <c r="J183" i="45" s="1"/>
  <c r="G183" i="45"/>
  <c r="H182" i="45"/>
  <c r="J182" i="45" s="1"/>
  <c r="G182" i="45"/>
  <c r="I182" i="45" s="1"/>
  <c r="I181" i="45"/>
  <c r="H181" i="45"/>
  <c r="J181" i="45" s="1"/>
  <c r="G181" i="45"/>
  <c r="H180" i="45"/>
  <c r="J180" i="45" s="1"/>
  <c r="G180" i="45"/>
  <c r="I180" i="45" s="1"/>
  <c r="I179" i="45"/>
  <c r="H179" i="45"/>
  <c r="J179" i="45" s="1"/>
  <c r="G179" i="45"/>
  <c r="H178" i="45"/>
  <c r="J178" i="45" s="1"/>
  <c r="G178" i="45"/>
  <c r="I178" i="45" s="1"/>
  <c r="I177" i="45"/>
  <c r="H177" i="45"/>
  <c r="J177" i="45" s="1"/>
  <c r="G177" i="45"/>
  <c r="H176" i="45"/>
  <c r="J176" i="45" s="1"/>
  <c r="G176" i="45"/>
  <c r="I176" i="45" s="1"/>
  <c r="I175" i="45"/>
  <c r="H175" i="45"/>
  <c r="J175" i="45" s="1"/>
  <c r="G175" i="45"/>
  <c r="H174" i="45"/>
  <c r="J174" i="45" s="1"/>
  <c r="G174" i="45"/>
  <c r="I174" i="45" s="1"/>
  <c r="I173" i="45"/>
  <c r="H173" i="45"/>
  <c r="J173" i="45" s="1"/>
  <c r="G173" i="45"/>
  <c r="H172" i="45"/>
  <c r="J172" i="45" s="1"/>
  <c r="G172" i="45"/>
  <c r="I172" i="45" s="1"/>
  <c r="I171" i="45"/>
  <c r="H171" i="45"/>
  <c r="J171" i="45" s="1"/>
  <c r="G171" i="45"/>
  <c r="H170" i="45"/>
  <c r="J170" i="45" s="1"/>
  <c r="G170" i="45"/>
  <c r="I170" i="45" s="1"/>
  <c r="I169" i="45"/>
  <c r="H169" i="45"/>
  <c r="J169" i="45" s="1"/>
  <c r="G169" i="45"/>
  <c r="H168" i="45"/>
  <c r="J168" i="45" s="1"/>
  <c r="G168" i="45"/>
  <c r="I168" i="45" s="1"/>
  <c r="I167" i="45"/>
  <c r="H167" i="45"/>
  <c r="J167" i="45" s="1"/>
  <c r="G167" i="45"/>
  <c r="H166" i="45"/>
  <c r="J166" i="45" s="1"/>
  <c r="G166" i="45"/>
  <c r="I166" i="45" s="1"/>
  <c r="I165" i="45"/>
  <c r="H165" i="45"/>
  <c r="J165" i="45" s="1"/>
  <c r="G165" i="45"/>
  <c r="H164" i="45"/>
  <c r="J164" i="45" s="1"/>
  <c r="G164" i="45"/>
  <c r="I164" i="45" s="1"/>
  <c r="I163" i="45"/>
  <c r="H163" i="45"/>
  <c r="J163" i="45" s="1"/>
  <c r="G163" i="45"/>
  <c r="H162" i="45"/>
  <c r="J162" i="45" s="1"/>
  <c r="G162" i="45"/>
  <c r="I162" i="45" s="1"/>
  <c r="I161" i="45"/>
  <c r="H161" i="45"/>
  <c r="J161" i="45" s="1"/>
  <c r="G161" i="45"/>
  <c r="H160" i="45"/>
  <c r="J160" i="45" s="1"/>
  <c r="G160" i="45"/>
  <c r="I160" i="45" s="1"/>
  <c r="I159" i="45"/>
  <c r="H159" i="45"/>
  <c r="J159" i="45" s="1"/>
  <c r="G159" i="45"/>
  <c r="H158" i="45"/>
  <c r="J158" i="45" s="1"/>
  <c r="G158" i="45"/>
  <c r="I158" i="45" s="1"/>
  <c r="I157" i="45"/>
  <c r="H157" i="45"/>
  <c r="J157" i="45" s="1"/>
  <c r="G157" i="45"/>
  <c r="H156" i="45"/>
  <c r="J156" i="45" s="1"/>
  <c r="G156" i="45"/>
  <c r="I156" i="45" s="1"/>
  <c r="I155" i="45"/>
  <c r="H155" i="45"/>
  <c r="J155" i="45" s="1"/>
  <c r="G155" i="45"/>
  <c r="H154" i="45"/>
  <c r="J154" i="45" s="1"/>
  <c r="G154" i="45"/>
  <c r="I154" i="45" s="1"/>
  <c r="I153" i="45"/>
  <c r="H153" i="45"/>
  <c r="J153" i="45" s="1"/>
  <c r="G153" i="45"/>
  <c r="H152" i="45"/>
  <c r="J152" i="45" s="1"/>
  <c r="G152" i="45"/>
  <c r="I152" i="45" s="1"/>
  <c r="I151" i="45"/>
  <c r="H151" i="45"/>
  <c r="J151" i="45" s="1"/>
  <c r="G151" i="45"/>
  <c r="H150" i="45"/>
  <c r="J150" i="45" s="1"/>
  <c r="G150" i="45"/>
  <c r="I150" i="45" s="1"/>
  <c r="I149" i="45"/>
  <c r="H149" i="45"/>
  <c r="J149" i="45" s="1"/>
  <c r="G149" i="45"/>
  <c r="H148" i="45"/>
  <c r="J148" i="45" s="1"/>
  <c r="G148" i="45"/>
  <c r="I148" i="45" s="1"/>
  <c r="I147" i="45"/>
  <c r="H147" i="45"/>
  <c r="J147" i="45" s="1"/>
  <c r="G147" i="45"/>
  <c r="H146" i="45"/>
  <c r="J146" i="45" s="1"/>
  <c r="G146" i="45"/>
  <c r="I146" i="45" s="1"/>
  <c r="I145" i="45"/>
  <c r="H145" i="45"/>
  <c r="J145" i="45" s="1"/>
  <c r="G145" i="45"/>
  <c r="H144" i="45"/>
  <c r="J144" i="45" s="1"/>
  <c r="G144" i="45"/>
  <c r="I144" i="45" s="1"/>
  <c r="I143" i="45"/>
  <c r="H143" i="45"/>
  <c r="J143" i="45" s="1"/>
  <c r="G143" i="45"/>
  <c r="H142" i="45"/>
  <c r="J142" i="45" s="1"/>
  <c r="G142" i="45"/>
  <c r="I142" i="45" s="1"/>
  <c r="I141" i="45"/>
  <c r="H141" i="45"/>
  <c r="J141" i="45" s="1"/>
  <c r="G141" i="45"/>
  <c r="H140" i="45"/>
  <c r="J140" i="45" s="1"/>
  <c r="G140" i="45"/>
  <c r="I140" i="45" s="1"/>
  <c r="I139" i="45"/>
  <c r="H139" i="45"/>
  <c r="J139" i="45" s="1"/>
  <c r="G139" i="45"/>
  <c r="H138" i="45"/>
  <c r="J138" i="45" s="1"/>
  <c r="G138" i="45"/>
  <c r="I138" i="45" s="1"/>
  <c r="H137" i="45"/>
  <c r="J137" i="45" s="1"/>
  <c r="G137" i="45"/>
  <c r="I137" i="45" s="1"/>
  <c r="J136" i="45"/>
  <c r="H136" i="45"/>
  <c r="G136" i="45"/>
  <c r="I136" i="45" s="1"/>
  <c r="H135" i="45"/>
  <c r="J135" i="45" s="1"/>
  <c r="G135" i="45"/>
  <c r="I135" i="45" s="1"/>
  <c r="J134" i="45"/>
  <c r="H134" i="45"/>
  <c r="G134" i="45"/>
  <c r="I134" i="45" s="1"/>
  <c r="H133" i="45"/>
  <c r="J133" i="45" s="1"/>
  <c r="G133" i="45"/>
  <c r="I133" i="45" s="1"/>
  <c r="J132" i="45"/>
  <c r="H132" i="45"/>
  <c r="G132" i="45"/>
  <c r="I132" i="45" s="1"/>
  <c r="H131" i="45"/>
  <c r="J131" i="45" s="1"/>
  <c r="G131" i="45"/>
  <c r="I131" i="45" s="1"/>
  <c r="J130" i="45"/>
  <c r="H130" i="45"/>
  <c r="G130" i="45"/>
  <c r="I130" i="45" s="1"/>
  <c r="H129" i="45"/>
  <c r="J129" i="45" s="1"/>
  <c r="G129" i="45"/>
  <c r="I129" i="45" s="1"/>
  <c r="J128" i="45"/>
  <c r="H128" i="45"/>
  <c r="G128" i="45"/>
  <c r="I128" i="45" s="1"/>
  <c r="H127" i="45"/>
  <c r="J127" i="45" s="1"/>
  <c r="G127" i="45"/>
  <c r="I127" i="45" s="1"/>
  <c r="J126" i="45"/>
  <c r="H126" i="45"/>
  <c r="G126" i="45"/>
  <c r="I126" i="45" s="1"/>
  <c r="H125" i="45"/>
  <c r="J125" i="45" s="1"/>
  <c r="G125" i="45"/>
  <c r="I125" i="45" s="1"/>
  <c r="J124" i="45"/>
  <c r="H124" i="45"/>
  <c r="G124" i="45"/>
  <c r="I124" i="45" s="1"/>
  <c r="H123" i="45"/>
  <c r="J123" i="45" s="1"/>
  <c r="G123" i="45"/>
  <c r="I123" i="45" s="1"/>
  <c r="J122" i="45"/>
  <c r="H122" i="45"/>
  <c r="G122" i="45"/>
  <c r="I122" i="45" s="1"/>
  <c r="H121" i="45"/>
  <c r="J121" i="45" s="1"/>
  <c r="G121" i="45"/>
  <c r="I121" i="45" s="1"/>
  <c r="J120" i="45"/>
  <c r="H120" i="45"/>
  <c r="G120" i="45"/>
  <c r="I120" i="45" s="1"/>
  <c r="H119" i="45"/>
  <c r="J119" i="45" s="1"/>
  <c r="G119" i="45"/>
  <c r="I119" i="45" s="1"/>
  <c r="J118" i="45"/>
  <c r="H118" i="45"/>
  <c r="G118" i="45"/>
  <c r="I118" i="45" s="1"/>
  <c r="H117" i="45"/>
  <c r="J117" i="45" s="1"/>
  <c r="G117" i="45"/>
  <c r="I117" i="45" s="1"/>
  <c r="J116" i="45"/>
  <c r="H116" i="45"/>
  <c r="G116" i="45"/>
  <c r="I116" i="45" s="1"/>
  <c r="H115" i="45"/>
  <c r="J115" i="45" s="1"/>
  <c r="G115" i="45"/>
  <c r="I115" i="45" s="1"/>
  <c r="J114" i="45"/>
  <c r="H114" i="45"/>
  <c r="G114" i="45"/>
  <c r="I114" i="45" s="1"/>
  <c r="H113" i="45"/>
  <c r="J113" i="45" s="1"/>
  <c r="G113" i="45"/>
  <c r="I113" i="45" s="1"/>
  <c r="J112" i="45"/>
  <c r="H112" i="45"/>
  <c r="G112" i="45"/>
  <c r="I112" i="45" s="1"/>
  <c r="H111" i="45"/>
  <c r="J111" i="45" s="1"/>
  <c r="G111" i="45"/>
  <c r="I111" i="45" s="1"/>
  <c r="J110" i="45"/>
  <c r="H110" i="45"/>
  <c r="G110" i="45"/>
  <c r="I110" i="45" s="1"/>
  <c r="H109" i="45"/>
  <c r="J109" i="45" s="1"/>
  <c r="G109" i="45"/>
  <c r="I109" i="45" s="1"/>
  <c r="J108" i="45"/>
  <c r="H108" i="45"/>
  <c r="G108" i="45"/>
  <c r="I108" i="45" s="1"/>
  <c r="H107" i="45"/>
  <c r="J107" i="45" s="1"/>
  <c r="G107" i="45"/>
  <c r="I107" i="45" s="1"/>
  <c r="J106" i="45"/>
  <c r="H106" i="45"/>
  <c r="G106" i="45"/>
  <c r="I106" i="45" s="1"/>
  <c r="H105" i="45"/>
  <c r="J105" i="45" s="1"/>
  <c r="G105" i="45"/>
  <c r="I105" i="45" s="1"/>
  <c r="J104" i="45"/>
  <c r="H104" i="45"/>
  <c r="G104" i="45"/>
  <c r="I104" i="45" s="1"/>
  <c r="H103" i="45"/>
  <c r="J103" i="45" s="1"/>
  <c r="G103" i="45"/>
  <c r="I103" i="45" s="1"/>
  <c r="J102" i="45"/>
  <c r="H102" i="45"/>
  <c r="G102" i="45"/>
  <c r="I102" i="45" s="1"/>
  <c r="H101" i="45"/>
  <c r="J101" i="45" s="1"/>
  <c r="G101" i="45"/>
  <c r="I101" i="45" s="1"/>
  <c r="J100" i="45"/>
  <c r="H100" i="45"/>
  <c r="G100" i="45"/>
  <c r="I100" i="45" s="1"/>
  <c r="H99" i="45"/>
  <c r="J99" i="45" s="1"/>
  <c r="G99" i="45"/>
  <c r="I99" i="45" s="1"/>
  <c r="J98" i="45"/>
  <c r="H98" i="45"/>
  <c r="G98" i="45"/>
  <c r="I98" i="45" s="1"/>
  <c r="H97" i="45"/>
  <c r="J97" i="45" s="1"/>
  <c r="G97" i="45"/>
  <c r="I97" i="45" s="1"/>
  <c r="H96" i="45"/>
  <c r="J96" i="45" s="1"/>
  <c r="G96" i="45"/>
  <c r="I96" i="45" s="1"/>
  <c r="H95" i="45"/>
  <c r="J95" i="45" s="1"/>
  <c r="G95" i="45"/>
  <c r="I95" i="45" s="1"/>
  <c r="H94" i="45"/>
  <c r="J94" i="45" s="1"/>
  <c r="G94" i="45"/>
  <c r="I94" i="45" s="1"/>
  <c r="H93" i="45"/>
  <c r="J93" i="45" s="1"/>
  <c r="G93" i="45"/>
  <c r="I93" i="45" s="1"/>
  <c r="H92" i="45"/>
  <c r="J92" i="45" s="1"/>
  <c r="G92" i="45"/>
  <c r="I92" i="45" s="1"/>
  <c r="H91" i="45"/>
  <c r="J91" i="45" s="1"/>
  <c r="G91" i="45"/>
  <c r="I91" i="45" s="1"/>
  <c r="H90" i="45"/>
  <c r="J90" i="45" s="1"/>
  <c r="G90" i="45"/>
  <c r="I90" i="45" s="1"/>
  <c r="H89" i="45"/>
  <c r="J89" i="45" s="1"/>
  <c r="G89" i="45"/>
  <c r="I89" i="45" s="1"/>
  <c r="J88" i="45"/>
  <c r="H88" i="45"/>
  <c r="G88" i="45"/>
  <c r="I88" i="45" s="1"/>
  <c r="H87" i="45"/>
  <c r="J87" i="45" s="1"/>
  <c r="G87" i="45"/>
  <c r="I87" i="45" s="1"/>
  <c r="H86" i="45"/>
  <c r="J86" i="45" s="1"/>
  <c r="G86" i="45"/>
  <c r="I86" i="45" s="1"/>
  <c r="H85" i="45"/>
  <c r="J85" i="45" s="1"/>
  <c r="G85" i="45"/>
  <c r="I85" i="45" s="1"/>
  <c r="J84" i="45"/>
  <c r="H84" i="45"/>
  <c r="G84" i="45"/>
  <c r="I84" i="45" s="1"/>
  <c r="H83" i="45"/>
  <c r="J83" i="45" s="1"/>
  <c r="G83" i="45"/>
  <c r="I83" i="45" s="1"/>
  <c r="H82" i="45"/>
  <c r="J82" i="45" s="1"/>
  <c r="G82" i="45"/>
  <c r="I82" i="45" s="1"/>
  <c r="H81" i="45"/>
  <c r="J81" i="45" s="1"/>
  <c r="G81" i="45"/>
  <c r="I81" i="45" s="1"/>
  <c r="H80" i="45"/>
  <c r="J80" i="45" s="1"/>
  <c r="G80" i="45"/>
  <c r="I80" i="45" s="1"/>
  <c r="H79" i="45"/>
  <c r="J79" i="45" s="1"/>
  <c r="G79" i="45"/>
  <c r="I79" i="45" s="1"/>
  <c r="H78" i="45"/>
  <c r="J78" i="45" s="1"/>
  <c r="G78" i="45"/>
  <c r="I78" i="45" s="1"/>
  <c r="H77" i="45"/>
  <c r="J77" i="45" s="1"/>
  <c r="G77" i="45"/>
  <c r="I77" i="45" s="1"/>
  <c r="H76" i="45"/>
  <c r="J76" i="45" s="1"/>
  <c r="G76" i="45"/>
  <c r="I76" i="45" s="1"/>
  <c r="H75" i="45"/>
  <c r="J75" i="45" s="1"/>
  <c r="G75" i="45"/>
  <c r="I75" i="45" s="1"/>
  <c r="H74" i="45"/>
  <c r="J74" i="45" s="1"/>
  <c r="G74" i="45"/>
  <c r="I74" i="45" s="1"/>
  <c r="H73" i="45"/>
  <c r="J73" i="45" s="1"/>
  <c r="G73" i="45"/>
  <c r="I73" i="45" s="1"/>
  <c r="J72" i="45"/>
  <c r="H72" i="45"/>
  <c r="G72" i="45"/>
  <c r="I72" i="45" s="1"/>
  <c r="H71" i="45"/>
  <c r="J71" i="45" s="1"/>
  <c r="G71" i="45"/>
  <c r="I71" i="45" s="1"/>
  <c r="H70" i="45"/>
  <c r="J70" i="45" s="1"/>
  <c r="G70" i="45"/>
  <c r="I70" i="45" s="1"/>
  <c r="H69" i="45"/>
  <c r="J69" i="45" s="1"/>
  <c r="G69" i="45"/>
  <c r="I69" i="45" s="1"/>
  <c r="J68" i="45"/>
  <c r="H68" i="45"/>
  <c r="G68" i="45"/>
  <c r="I68" i="45" s="1"/>
  <c r="H67" i="45"/>
  <c r="J67" i="45" s="1"/>
  <c r="G67" i="45"/>
  <c r="I67" i="45" s="1"/>
  <c r="H66" i="45"/>
  <c r="J66" i="45" s="1"/>
  <c r="G66" i="45"/>
  <c r="I66" i="45" s="1"/>
  <c r="H65" i="45"/>
  <c r="J65" i="45" s="1"/>
  <c r="G65" i="45"/>
  <c r="I65" i="45" s="1"/>
  <c r="H64" i="45"/>
  <c r="J64" i="45" s="1"/>
  <c r="G64" i="45"/>
  <c r="I64" i="45" s="1"/>
  <c r="H63" i="45"/>
  <c r="J63" i="45" s="1"/>
  <c r="G63" i="45"/>
  <c r="I63" i="45" s="1"/>
  <c r="H62" i="45"/>
  <c r="J62" i="45" s="1"/>
  <c r="G62" i="45"/>
  <c r="I62" i="45" s="1"/>
  <c r="H61" i="45"/>
  <c r="J61" i="45" s="1"/>
  <c r="G61" i="45"/>
  <c r="I61" i="45" s="1"/>
  <c r="H60" i="45"/>
  <c r="J60" i="45" s="1"/>
  <c r="G60" i="45"/>
  <c r="I60" i="45" s="1"/>
  <c r="H59" i="45"/>
  <c r="J59" i="45" s="1"/>
  <c r="G59" i="45"/>
  <c r="I59" i="45" s="1"/>
  <c r="H58" i="45"/>
  <c r="J58" i="45" s="1"/>
  <c r="G58" i="45"/>
  <c r="I58" i="45" s="1"/>
  <c r="H57" i="45"/>
  <c r="J57" i="45" s="1"/>
  <c r="G57" i="45"/>
  <c r="I57" i="45" s="1"/>
  <c r="J56" i="45"/>
  <c r="H56" i="45"/>
  <c r="G56" i="45"/>
  <c r="I56" i="45" s="1"/>
  <c r="H55" i="45"/>
  <c r="J55" i="45" s="1"/>
  <c r="G55" i="45"/>
  <c r="I55" i="45" s="1"/>
  <c r="H54" i="45"/>
  <c r="J54" i="45" s="1"/>
  <c r="G54" i="45"/>
  <c r="I54" i="45" s="1"/>
  <c r="H53" i="45"/>
  <c r="J53" i="45" s="1"/>
  <c r="G53" i="45"/>
  <c r="I53" i="45" s="1"/>
  <c r="J52" i="45"/>
  <c r="H52" i="45"/>
  <c r="G52" i="45"/>
  <c r="I52" i="45" s="1"/>
  <c r="H51" i="45"/>
  <c r="J51" i="45" s="1"/>
  <c r="G51" i="45"/>
  <c r="I51" i="45" s="1"/>
  <c r="H50" i="45"/>
  <c r="J50" i="45" s="1"/>
  <c r="G50" i="45"/>
  <c r="I50" i="45" s="1"/>
  <c r="H49" i="45"/>
  <c r="J49" i="45" s="1"/>
  <c r="G49" i="45"/>
  <c r="I49" i="45" s="1"/>
  <c r="H48" i="45"/>
  <c r="J48" i="45" s="1"/>
  <c r="G48" i="45"/>
  <c r="I48" i="45" s="1"/>
  <c r="H47" i="45"/>
  <c r="J47" i="45" s="1"/>
  <c r="G47" i="45"/>
  <c r="I47" i="45" s="1"/>
  <c r="G46" i="45"/>
  <c r="I46" i="45" s="1"/>
  <c r="G45" i="45"/>
  <c r="I45" i="45" s="1"/>
  <c r="G44" i="45"/>
  <c r="I44" i="45" s="1"/>
  <c r="G43" i="45"/>
  <c r="I43" i="45" s="1"/>
  <c r="G42" i="45"/>
  <c r="I42" i="45" s="1"/>
  <c r="G41" i="45"/>
  <c r="I41" i="45" s="1"/>
  <c r="G40" i="45"/>
  <c r="I40" i="45" s="1"/>
  <c r="I39" i="45"/>
  <c r="G39" i="45"/>
  <c r="H39" i="45" s="1"/>
  <c r="J39" i="45" s="1"/>
  <c r="G38" i="45"/>
  <c r="I38" i="45" s="1"/>
  <c r="G37" i="45"/>
  <c r="H37" i="45" s="1"/>
  <c r="J37" i="45" s="1"/>
  <c r="G36" i="45"/>
  <c r="I36" i="45" s="1"/>
  <c r="G35" i="45"/>
  <c r="I35" i="45" s="1"/>
  <c r="H34" i="45"/>
  <c r="J34" i="45" s="1"/>
  <c r="G34" i="45"/>
  <c r="I34" i="45" s="1"/>
  <c r="G33" i="45"/>
  <c r="H33" i="45" s="1"/>
  <c r="J33" i="45" s="1"/>
  <c r="G32" i="45"/>
  <c r="I32" i="45" s="1"/>
  <c r="H31" i="45"/>
  <c r="J31" i="45" s="1"/>
  <c r="G31" i="45"/>
  <c r="I31" i="45" s="1"/>
  <c r="G30" i="45"/>
  <c r="I30" i="45" s="1"/>
  <c r="G29" i="45"/>
  <c r="I29" i="45" s="1"/>
  <c r="G28" i="45"/>
  <c r="I28" i="45" s="1"/>
  <c r="G27" i="45"/>
  <c r="I27" i="45" s="1"/>
  <c r="G26" i="45"/>
  <c r="I26" i="45" s="1"/>
  <c r="G25" i="45"/>
  <c r="H25" i="45" s="1"/>
  <c r="J25" i="45" s="1"/>
  <c r="G24" i="45"/>
  <c r="I24" i="45" s="1"/>
  <c r="I23" i="45"/>
  <c r="G23" i="45"/>
  <c r="H23" i="45" s="1"/>
  <c r="J23" i="45" s="1"/>
  <c r="G22" i="45"/>
  <c r="I22" i="45" s="1"/>
  <c r="G21" i="45"/>
  <c r="H21" i="45" s="1"/>
  <c r="J21" i="45" s="1"/>
  <c r="G20" i="45"/>
  <c r="I20" i="45" s="1"/>
  <c r="G19" i="45"/>
  <c r="I19" i="45" s="1"/>
  <c r="H18" i="45"/>
  <c r="J18" i="45" s="1"/>
  <c r="G18" i="45"/>
  <c r="I18" i="45" s="1"/>
  <c r="G17" i="45"/>
  <c r="I17" i="45" s="1"/>
  <c r="G16" i="45"/>
  <c r="I16" i="45" s="1"/>
  <c r="A3" i="45"/>
  <c r="B8" i="22"/>
  <c r="B7" i="22"/>
  <c r="H20" i="45" l="1"/>
  <c r="J20" i="45" s="1"/>
  <c r="H36" i="45"/>
  <c r="J36" i="45" s="1"/>
  <c r="I33" i="45"/>
  <c r="H44" i="45"/>
  <c r="J44" i="45" s="1"/>
  <c r="I20" i="46"/>
  <c r="H26" i="46"/>
  <c r="J26" i="46" s="1"/>
  <c r="H23" i="46"/>
  <c r="J23" i="46" s="1"/>
  <c r="H19" i="46"/>
  <c r="J19" i="46" s="1"/>
  <c r="H34" i="46"/>
  <c r="J34" i="46" s="1"/>
  <c r="H30" i="46"/>
  <c r="J30" i="46" s="1"/>
  <c r="I21" i="45"/>
  <c r="I37" i="45"/>
  <c r="H17" i="46"/>
  <c r="J17" i="46" s="1"/>
  <c r="H24" i="46"/>
  <c r="J24" i="46" s="1"/>
  <c r="H31" i="46"/>
  <c r="J31" i="46" s="1"/>
  <c r="H38" i="46"/>
  <c r="J38" i="46" s="1"/>
  <c r="H22" i="46"/>
  <c r="J22" i="46" s="1"/>
  <c r="H28" i="46"/>
  <c r="J28" i="46" s="1"/>
  <c r="H35" i="46"/>
  <c r="J35" i="46" s="1"/>
  <c r="H29" i="46"/>
  <c r="J29" i="46" s="1"/>
  <c r="H36" i="46"/>
  <c r="J36" i="46" s="1"/>
  <c r="H39" i="46"/>
  <c r="J39" i="46" s="1"/>
  <c r="H16" i="46"/>
  <c r="J16" i="46" s="1"/>
  <c r="I18" i="46"/>
  <c r="H25" i="46"/>
  <c r="J25" i="46" s="1"/>
  <c r="H21" i="46"/>
  <c r="J21" i="46" s="1"/>
  <c r="H37" i="46"/>
  <c r="J37" i="46" s="1"/>
  <c r="H45" i="45"/>
  <c r="J45" i="45" s="1"/>
  <c r="H41" i="45"/>
  <c r="J41" i="45" s="1"/>
  <c r="H19" i="45"/>
  <c r="J19" i="45" s="1"/>
  <c r="H22" i="45"/>
  <c r="J22" i="45" s="1"/>
  <c r="I25" i="45"/>
  <c r="H35" i="45"/>
  <c r="J35" i="45" s="1"/>
  <c r="H38" i="45"/>
  <c r="J38" i="45" s="1"/>
  <c r="H29" i="45"/>
  <c r="J29" i="45" s="1"/>
  <c r="H32" i="45"/>
  <c r="J32" i="45" s="1"/>
  <c r="H26" i="45"/>
  <c r="J26" i="45" s="1"/>
  <c r="H42" i="45"/>
  <c r="J42" i="45" s="1"/>
  <c r="H27" i="45"/>
  <c r="J27" i="45" s="1"/>
  <c r="H30" i="45"/>
  <c r="J30" i="45" s="1"/>
  <c r="H43" i="45"/>
  <c r="J43" i="45" s="1"/>
  <c r="H46" i="45"/>
  <c r="J46" i="45" s="1"/>
  <c r="H28" i="45"/>
  <c r="J28" i="45" s="1"/>
  <c r="H17" i="45"/>
  <c r="J17" i="45" s="1"/>
  <c r="H24" i="45"/>
  <c r="J24" i="45" s="1"/>
  <c r="H40" i="45"/>
  <c r="J40" i="45" s="1"/>
  <c r="H16" i="45"/>
  <c r="J16" i="45" s="1"/>
  <c r="F9" i="12"/>
  <c r="G9" i="12" s="1"/>
  <c r="I9" i="12" s="1"/>
  <c r="F7" i="12"/>
  <c r="F8" i="12"/>
  <c r="F10" i="12"/>
  <c r="F11" i="12"/>
  <c r="F12" i="12"/>
  <c r="F13" i="12"/>
  <c r="F14" i="12"/>
  <c r="G14" i="12" s="1"/>
  <c r="I14" i="12" s="1"/>
  <c r="F15" i="12"/>
  <c r="G15" i="12" s="1"/>
  <c r="I15" i="12" s="1"/>
  <c r="F16" i="12"/>
  <c r="F17" i="12"/>
  <c r="F18" i="12"/>
  <c r="F19" i="12"/>
  <c r="F20" i="12"/>
  <c r="F21" i="12"/>
  <c r="F22" i="12"/>
  <c r="F23" i="12"/>
  <c r="F24" i="12"/>
  <c r="F25" i="12"/>
  <c r="F26" i="12"/>
  <c r="F27" i="12"/>
  <c r="F28" i="12"/>
  <c r="G57" i="6"/>
  <c r="G16" i="38"/>
  <c r="G23" i="21"/>
  <c r="H23" i="21" s="1"/>
  <c r="J23" i="21" s="1"/>
  <c r="B22" i="13"/>
  <c r="C22" i="13" s="1"/>
  <c r="E21" i="13"/>
  <c r="C21" i="13"/>
  <c r="E20" i="13"/>
  <c r="C20" i="13"/>
  <c r="E19" i="13"/>
  <c r="C19" i="13"/>
  <c r="E18" i="13"/>
  <c r="C18" i="13"/>
  <c r="E17" i="13"/>
  <c r="C17" i="13"/>
  <c r="G12" i="13"/>
  <c r="F12" i="13"/>
  <c r="E12" i="13"/>
  <c r="G11" i="13"/>
  <c r="F11" i="13"/>
  <c r="E11" i="13"/>
  <c r="D11" i="13"/>
  <c r="G10" i="13"/>
  <c r="F10" i="13"/>
  <c r="E10" i="13"/>
  <c r="D10" i="13"/>
  <c r="G9" i="13"/>
  <c r="F9" i="13"/>
  <c r="G8" i="13"/>
  <c r="F8" i="13"/>
  <c r="A5" i="13"/>
  <c r="G16" i="21"/>
  <c r="I16" i="21" s="1"/>
  <c r="H16" i="21"/>
  <c r="J16" i="21" s="1"/>
  <c r="G17" i="21"/>
  <c r="H17" i="21" s="1"/>
  <c r="J17" i="21" s="1"/>
  <c r="I17" i="21"/>
  <c r="G18" i="21"/>
  <c r="I18" i="21" s="1"/>
  <c r="H18" i="21"/>
  <c r="J18" i="21" s="1"/>
  <c r="G19" i="21"/>
  <c r="I19" i="21" s="1"/>
  <c r="H19" i="21"/>
  <c r="J19" i="21" s="1"/>
  <c r="G20" i="21"/>
  <c r="H20" i="21"/>
  <c r="J20" i="21" s="1"/>
  <c r="I20" i="21"/>
  <c r="G21" i="21"/>
  <c r="I21" i="21" s="1"/>
  <c r="G22" i="21"/>
  <c r="I22" i="21" s="1"/>
  <c r="H22" i="21"/>
  <c r="J22" i="21" s="1"/>
  <c r="I23" i="21"/>
  <c r="G24" i="21"/>
  <c r="I24" i="21" s="1"/>
  <c r="H24" i="21"/>
  <c r="J24" i="21" s="1"/>
  <c r="G25" i="21"/>
  <c r="I25" i="21" s="1"/>
  <c r="H25" i="21"/>
  <c r="J25" i="21" s="1"/>
  <c r="G7" i="12"/>
  <c r="I7" i="12" s="1"/>
  <c r="G8" i="12"/>
  <c r="I8" i="12" s="1"/>
  <c r="G10" i="12"/>
  <c r="I10" i="12" s="1"/>
  <c r="G11" i="12"/>
  <c r="I11" i="12" s="1"/>
  <c r="G12" i="12"/>
  <c r="I12" i="12" s="1"/>
  <c r="G13" i="12"/>
  <c r="I13" i="12" s="1"/>
  <c r="G16" i="12"/>
  <c r="I16" i="12" s="1"/>
  <c r="G17" i="12"/>
  <c r="I17" i="12" s="1"/>
  <c r="G18" i="12"/>
  <c r="I18" i="12" s="1"/>
  <c r="H21" i="21" l="1"/>
  <c r="J21" i="21" s="1"/>
  <c r="E14" i="13"/>
  <c r="H14" i="13" s="1"/>
  <c r="C14" i="13"/>
  <c r="E13" i="13"/>
  <c r="H13" i="13" s="1"/>
  <c r="C13" i="13"/>
  <c r="H10" i="13"/>
  <c r="H12" i="13"/>
  <c r="J12" i="13"/>
  <c r="H16" i="12"/>
  <c r="H15" i="12"/>
  <c r="H18" i="12"/>
  <c r="H17" i="12"/>
  <c r="J10" i="13"/>
  <c r="J11" i="13"/>
  <c r="I11" i="13"/>
  <c r="H11" i="13"/>
  <c r="I12" i="13"/>
  <c r="I10" i="13"/>
  <c r="W1035" i="44"/>
  <c r="W1034" i="44"/>
  <c r="W1033" i="44"/>
  <c r="W1032" i="44"/>
  <c r="W1031" i="44"/>
  <c r="W1030" i="44"/>
  <c r="W1029" i="44"/>
  <c r="W1028" i="44"/>
  <c r="W1027" i="44"/>
  <c r="W1026" i="44"/>
  <c r="W1025" i="44"/>
  <c r="W1024" i="44"/>
  <c r="W1023" i="44"/>
  <c r="W1022" i="44"/>
  <c r="W1021" i="44"/>
  <c r="W1020" i="44"/>
  <c r="W1019" i="44"/>
  <c r="W1018" i="44"/>
  <c r="W1017" i="44"/>
  <c r="W1016" i="44"/>
  <c r="W1015" i="44"/>
  <c r="W1014" i="44"/>
  <c r="W1013" i="44"/>
  <c r="W1012" i="44"/>
  <c r="W1011" i="44"/>
  <c r="W1010" i="44"/>
  <c r="W1009" i="44"/>
  <c r="W1008" i="44"/>
  <c r="W1007" i="44"/>
  <c r="W1006" i="44"/>
  <c r="W1005" i="44"/>
  <c r="W1004" i="44"/>
  <c r="W1003" i="44"/>
  <c r="W1002" i="44"/>
  <c r="W1001" i="44"/>
  <c r="W1000" i="44"/>
  <c r="W999" i="44"/>
  <c r="W998" i="44"/>
  <c r="W997" i="44"/>
  <c r="W996" i="44"/>
  <c r="W995" i="44"/>
  <c r="W994" i="44"/>
  <c r="W993" i="44"/>
  <c r="W992" i="44"/>
  <c r="W991" i="44"/>
  <c r="W990" i="44"/>
  <c r="W989" i="44"/>
  <c r="W988" i="44"/>
  <c r="W987" i="44"/>
  <c r="W986" i="44"/>
  <c r="W985" i="44"/>
  <c r="W984" i="44"/>
  <c r="W983" i="44"/>
  <c r="W982" i="44"/>
  <c r="W981" i="44"/>
  <c r="W980" i="44"/>
  <c r="W979" i="44"/>
  <c r="W978" i="44"/>
  <c r="W977" i="44"/>
  <c r="W976" i="44"/>
  <c r="W975" i="44"/>
  <c r="W974" i="44"/>
  <c r="W973" i="44"/>
  <c r="W972" i="44"/>
  <c r="W971" i="44"/>
  <c r="W970" i="44"/>
  <c r="W969" i="44"/>
  <c r="W968" i="44"/>
  <c r="W967" i="44"/>
  <c r="W966" i="44"/>
  <c r="W965" i="44"/>
  <c r="W964" i="44"/>
  <c r="W963" i="44"/>
  <c r="W962" i="44"/>
  <c r="W961" i="44"/>
  <c r="W960" i="44"/>
  <c r="W959" i="44"/>
  <c r="W958" i="44"/>
  <c r="W957" i="44"/>
  <c r="W956" i="44"/>
  <c r="W955" i="44"/>
  <c r="W954" i="44"/>
  <c r="W953" i="44"/>
  <c r="W952" i="44"/>
  <c r="W951" i="44"/>
  <c r="W950" i="44"/>
  <c r="W949" i="44"/>
  <c r="W948" i="44"/>
  <c r="W947" i="44"/>
  <c r="W946" i="44"/>
  <c r="W945" i="44"/>
  <c r="W944" i="44"/>
  <c r="W943" i="44"/>
  <c r="W942" i="44"/>
  <c r="W941" i="44"/>
  <c r="W940" i="44"/>
  <c r="W939" i="44"/>
  <c r="W938" i="44"/>
  <c r="W937" i="44"/>
  <c r="W936" i="44"/>
  <c r="W935" i="44"/>
  <c r="W934" i="44"/>
  <c r="W933" i="44"/>
  <c r="W932" i="44"/>
  <c r="W931" i="44"/>
  <c r="W930" i="44"/>
  <c r="W929" i="44"/>
  <c r="W928" i="44"/>
  <c r="W927" i="44"/>
  <c r="W926" i="44"/>
  <c r="W925" i="44"/>
  <c r="W924" i="44"/>
  <c r="W923" i="44"/>
  <c r="W922" i="44"/>
  <c r="W921" i="44"/>
  <c r="W920" i="44"/>
  <c r="W919" i="44"/>
  <c r="W918" i="44"/>
  <c r="W917" i="44"/>
  <c r="W916" i="44"/>
  <c r="W915" i="44"/>
  <c r="W914" i="44"/>
  <c r="W913" i="44"/>
  <c r="W912" i="44"/>
  <c r="W911" i="44"/>
  <c r="W910" i="44"/>
  <c r="W909" i="44"/>
  <c r="W908" i="44"/>
  <c r="W907" i="44"/>
  <c r="W906" i="44"/>
  <c r="W905" i="44"/>
  <c r="W904" i="44"/>
  <c r="W903" i="44"/>
  <c r="W902" i="44"/>
  <c r="W901" i="44"/>
  <c r="W900" i="44"/>
  <c r="W899" i="44"/>
  <c r="W898" i="44"/>
  <c r="W897" i="44"/>
  <c r="W896" i="44"/>
  <c r="W895" i="44"/>
  <c r="W894" i="44"/>
  <c r="W893" i="44"/>
  <c r="W892" i="44"/>
  <c r="W891" i="44"/>
  <c r="W890" i="44"/>
  <c r="W889" i="44"/>
  <c r="W888" i="44"/>
  <c r="W887" i="44"/>
  <c r="W886" i="44"/>
  <c r="W885" i="44"/>
  <c r="W884" i="44"/>
  <c r="W883" i="44"/>
  <c r="W882" i="44"/>
  <c r="W881" i="44"/>
  <c r="W880" i="44"/>
  <c r="W879" i="44"/>
  <c r="W878" i="44"/>
  <c r="W877" i="44"/>
  <c r="W876" i="44"/>
  <c r="W875" i="44"/>
  <c r="W874" i="44"/>
  <c r="W873" i="44"/>
  <c r="W872" i="44"/>
  <c r="W871" i="44"/>
  <c r="W870" i="44"/>
  <c r="W869" i="44"/>
  <c r="W868" i="44"/>
  <c r="W867" i="44"/>
  <c r="W866" i="44"/>
  <c r="W865" i="44"/>
  <c r="W864" i="44"/>
  <c r="W863" i="44"/>
  <c r="W862" i="44"/>
  <c r="W861" i="44"/>
  <c r="W860" i="44"/>
  <c r="W859" i="44"/>
  <c r="W858" i="44"/>
  <c r="W857" i="44"/>
  <c r="W856" i="44"/>
  <c r="W855" i="44"/>
  <c r="W854" i="44"/>
  <c r="W853" i="44"/>
  <c r="W852" i="44"/>
  <c r="W851" i="44"/>
  <c r="W850" i="44"/>
  <c r="W849" i="44"/>
  <c r="W848" i="44"/>
  <c r="W847" i="44"/>
  <c r="W846" i="44"/>
  <c r="W845" i="44"/>
  <c r="W844" i="44"/>
  <c r="W843" i="44"/>
  <c r="W842" i="44"/>
  <c r="W841" i="44"/>
  <c r="W840" i="44"/>
  <c r="W839" i="44"/>
  <c r="W838" i="44"/>
  <c r="W837" i="44"/>
  <c r="W836" i="44"/>
  <c r="W835" i="44"/>
  <c r="W834" i="44"/>
  <c r="W833" i="44"/>
  <c r="W832" i="44"/>
  <c r="W831" i="44"/>
  <c r="W830" i="44"/>
  <c r="W829" i="44"/>
  <c r="W828" i="44"/>
  <c r="W827" i="44"/>
  <c r="W826" i="44"/>
  <c r="W825" i="44"/>
  <c r="W824" i="44"/>
  <c r="W823" i="44"/>
  <c r="W822" i="44"/>
  <c r="W821" i="44"/>
  <c r="W820" i="44"/>
  <c r="W819" i="44"/>
  <c r="W818" i="44"/>
  <c r="W817" i="44"/>
  <c r="W816" i="44"/>
  <c r="W815" i="44"/>
  <c r="W814" i="44"/>
  <c r="W813" i="44"/>
  <c r="W812" i="44"/>
  <c r="W811" i="44"/>
  <c r="W810" i="44"/>
  <c r="W809" i="44"/>
  <c r="W808" i="44"/>
  <c r="W807" i="44"/>
  <c r="W806" i="44"/>
  <c r="W805" i="44"/>
  <c r="W804" i="44"/>
  <c r="W803" i="44"/>
  <c r="W802" i="44"/>
  <c r="W801" i="44"/>
  <c r="W800" i="44"/>
  <c r="W799" i="44"/>
  <c r="W798" i="44"/>
  <c r="W797" i="44"/>
  <c r="W796" i="44"/>
  <c r="W795" i="44"/>
  <c r="W794" i="44"/>
  <c r="W793" i="44"/>
  <c r="W792" i="44"/>
  <c r="W791" i="44"/>
  <c r="W790" i="44"/>
  <c r="W789" i="44"/>
  <c r="W788" i="44"/>
  <c r="W787" i="44"/>
  <c r="W786" i="44"/>
  <c r="W785" i="44"/>
  <c r="W784" i="44"/>
  <c r="W783" i="44"/>
  <c r="W782" i="44"/>
  <c r="W781" i="44"/>
  <c r="W780" i="44"/>
  <c r="W779" i="44"/>
  <c r="W778" i="44"/>
  <c r="W777" i="44"/>
  <c r="W776" i="44"/>
  <c r="W775" i="44"/>
  <c r="W774" i="44"/>
  <c r="W773" i="44"/>
  <c r="W772" i="44"/>
  <c r="W771" i="44"/>
  <c r="W770" i="44"/>
  <c r="W769" i="44"/>
  <c r="W768" i="44"/>
  <c r="W767" i="44"/>
  <c r="W766" i="44"/>
  <c r="W765" i="44"/>
  <c r="W764" i="44"/>
  <c r="W763" i="44"/>
  <c r="W762" i="44"/>
  <c r="W761" i="44"/>
  <c r="W760" i="44"/>
  <c r="W759" i="44"/>
  <c r="W758" i="44"/>
  <c r="W757" i="44"/>
  <c r="W756" i="44"/>
  <c r="W755" i="44"/>
  <c r="W754" i="44"/>
  <c r="W753" i="44"/>
  <c r="W752" i="44"/>
  <c r="W751" i="44"/>
  <c r="W750" i="44"/>
  <c r="W749" i="44"/>
  <c r="W748" i="44"/>
  <c r="W747" i="44"/>
  <c r="W746" i="44"/>
  <c r="W745" i="44"/>
  <c r="W744" i="44"/>
  <c r="W743" i="44"/>
  <c r="W742" i="44"/>
  <c r="W741" i="44"/>
  <c r="W740" i="44"/>
  <c r="W739" i="44"/>
  <c r="W738" i="44"/>
  <c r="W737" i="44"/>
  <c r="W736" i="44"/>
  <c r="W735" i="44"/>
  <c r="W734" i="44"/>
  <c r="W733" i="44"/>
  <c r="W732" i="44"/>
  <c r="W731" i="44"/>
  <c r="W730" i="44"/>
  <c r="W729" i="44"/>
  <c r="W728" i="44"/>
  <c r="W727" i="44"/>
  <c r="W726" i="44"/>
  <c r="W725" i="44"/>
  <c r="W724" i="44"/>
  <c r="W723" i="44"/>
  <c r="W722" i="44"/>
  <c r="W721" i="44"/>
  <c r="W720" i="44"/>
  <c r="W719" i="44"/>
  <c r="W718" i="44"/>
  <c r="W717" i="44"/>
  <c r="W716" i="44"/>
  <c r="W715" i="44"/>
  <c r="W714" i="44"/>
  <c r="W713" i="44"/>
  <c r="W712" i="44"/>
  <c r="W711" i="44"/>
  <c r="W710" i="44"/>
  <c r="W709" i="44"/>
  <c r="W708" i="44"/>
  <c r="W707" i="44"/>
  <c r="W706" i="44"/>
  <c r="W705" i="44"/>
  <c r="W704" i="44"/>
  <c r="W703" i="44"/>
  <c r="W702" i="44"/>
  <c r="W701" i="44"/>
  <c r="W700" i="44"/>
  <c r="W699" i="44"/>
  <c r="W698" i="44"/>
  <c r="W697" i="44"/>
  <c r="W696" i="44"/>
  <c r="W695" i="44"/>
  <c r="W694" i="44"/>
  <c r="W693" i="44"/>
  <c r="W692" i="44"/>
  <c r="W691" i="44"/>
  <c r="W690" i="44"/>
  <c r="W689" i="44"/>
  <c r="W688" i="44"/>
  <c r="W687" i="44"/>
  <c r="W686" i="44"/>
  <c r="W685" i="44"/>
  <c r="W684" i="44"/>
  <c r="W683" i="44"/>
  <c r="W682" i="44"/>
  <c r="W681" i="44"/>
  <c r="W680" i="44"/>
  <c r="W679" i="44"/>
  <c r="W678" i="44"/>
  <c r="W677" i="44"/>
  <c r="W676" i="44"/>
  <c r="W675" i="44"/>
  <c r="W674" i="44"/>
  <c r="W673" i="44"/>
  <c r="W672" i="44"/>
  <c r="W671" i="44"/>
  <c r="W670" i="44"/>
  <c r="W669" i="44"/>
  <c r="W668" i="44"/>
  <c r="W667" i="44"/>
  <c r="W666" i="44"/>
  <c r="W665" i="44"/>
  <c r="W664" i="44"/>
  <c r="W663" i="44"/>
  <c r="W662" i="44"/>
  <c r="W661" i="44"/>
  <c r="W660" i="44"/>
  <c r="W659" i="44"/>
  <c r="W658" i="44"/>
  <c r="W657" i="44"/>
  <c r="W656" i="44"/>
  <c r="W655" i="44"/>
  <c r="W654" i="44"/>
  <c r="W653" i="44"/>
  <c r="W652" i="44"/>
  <c r="W651" i="44"/>
  <c r="W650" i="44"/>
  <c r="W649" i="44"/>
  <c r="W648" i="44"/>
  <c r="W647" i="44"/>
  <c r="W646" i="44"/>
  <c r="W645" i="44"/>
  <c r="W644" i="44"/>
  <c r="W643" i="44"/>
  <c r="W642" i="44"/>
  <c r="W641" i="44"/>
  <c r="W640" i="44"/>
  <c r="W639" i="44"/>
  <c r="W638" i="44"/>
  <c r="W637" i="44"/>
  <c r="W636" i="44"/>
  <c r="W635" i="44"/>
  <c r="W634" i="44"/>
  <c r="W633" i="44"/>
  <c r="W632" i="44"/>
  <c r="W631" i="44"/>
  <c r="W630" i="44"/>
  <c r="W629" i="44"/>
  <c r="W628" i="44"/>
  <c r="W627" i="44"/>
  <c r="W626" i="44"/>
  <c r="W625" i="44"/>
  <c r="W624" i="44"/>
  <c r="W623" i="44"/>
  <c r="W622" i="44"/>
  <c r="W621" i="44"/>
  <c r="W620" i="44"/>
  <c r="W619" i="44"/>
  <c r="W618" i="44"/>
  <c r="W617" i="44"/>
  <c r="W616" i="44"/>
  <c r="W615" i="44"/>
  <c r="W614" i="44"/>
  <c r="W613" i="44"/>
  <c r="W612" i="44"/>
  <c r="W611" i="44"/>
  <c r="W610" i="44"/>
  <c r="W609" i="44"/>
  <c r="W608" i="44"/>
  <c r="W607" i="44"/>
  <c r="W606" i="44"/>
  <c r="W605" i="44"/>
  <c r="W604" i="44"/>
  <c r="W603" i="44"/>
  <c r="W602" i="44"/>
  <c r="W601" i="44"/>
  <c r="W600" i="44"/>
  <c r="W599" i="44"/>
  <c r="W598" i="44"/>
  <c r="W597" i="44"/>
  <c r="W596" i="44"/>
  <c r="W595" i="44"/>
  <c r="W594" i="44"/>
  <c r="W593" i="44"/>
  <c r="W592" i="44"/>
  <c r="W591" i="44"/>
  <c r="W590" i="44"/>
  <c r="W589" i="44"/>
  <c r="W588" i="44"/>
  <c r="W587" i="44"/>
  <c r="W586" i="44"/>
  <c r="W585" i="44"/>
  <c r="W584" i="44"/>
  <c r="W583" i="44"/>
  <c r="W582" i="44"/>
  <c r="W581" i="44"/>
  <c r="W580" i="44"/>
  <c r="W579" i="44"/>
  <c r="W578" i="44"/>
  <c r="W577" i="44"/>
  <c r="W576" i="44"/>
  <c r="W575" i="44"/>
  <c r="W574" i="44"/>
  <c r="W573" i="44"/>
  <c r="W572" i="44"/>
  <c r="W571" i="44"/>
  <c r="W570" i="44"/>
  <c r="W569" i="44"/>
  <c r="W568" i="44"/>
  <c r="W567" i="44"/>
  <c r="W566" i="44"/>
  <c r="W565" i="44"/>
  <c r="W564" i="44"/>
  <c r="W563" i="44"/>
  <c r="W562" i="44"/>
  <c r="W561" i="44"/>
  <c r="W560" i="44"/>
  <c r="W559" i="44"/>
  <c r="W558" i="44"/>
  <c r="W557" i="44"/>
  <c r="W556" i="44"/>
  <c r="W555" i="44"/>
  <c r="W554" i="44"/>
  <c r="W553" i="44"/>
  <c r="W552" i="44"/>
  <c r="W551" i="44"/>
  <c r="W550" i="44"/>
  <c r="W549" i="44"/>
  <c r="W548" i="44"/>
  <c r="W547" i="44"/>
  <c r="W546" i="44"/>
  <c r="W545" i="44"/>
  <c r="W544" i="44"/>
  <c r="W543" i="44"/>
  <c r="W542" i="44"/>
  <c r="W541" i="44"/>
  <c r="W540" i="44"/>
  <c r="W539" i="44"/>
  <c r="W538" i="44"/>
  <c r="W537" i="44"/>
  <c r="W536" i="44"/>
  <c r="W535" i="44"/>
  <c r="W534" i="44"/>
  <c r="W533" i="44"/>
  <c r="W532" i="44"/>
  <c r="W531" i="44"/>
  <c r="W530" i="44"/>
  <c r="W529" i="44"/>
  <c r="W528" i="44"/>
  <c r="W527" i="44"/>
  <c r="W526" i="44"/>
  <c r="W525" i="44"/>
  <c r="W524" i="44"/>
  <c r="W523" i="44"/>
  <c r="W522" i="44"/>
  <c r="W521" i="44"/>
  <c r="W520" i="44"/>
  <c r="W519" i="44"/>
  <c r="W518" i="44"/>
  <c r="W517" i="44"/>
  <c r="W516" i="44"/>
  <c r="W515" i="44"/>
  <c r="W514" i="44"/>
  <c r="W513" i="44"/>
  <c r="W512" i="44"/>
  <c r="W511" i="44"/>
  <c r="W510" i="44"/>
  <c r="W509" i="44"/>
  <c r="W508" i="44"/>
  <c r="W507" i="44"/>
  <c r="W506" i="44"/>
  <c r="W505" i="44"/>
  <c r="W504" i="44"/>
  <c r="W503" i="44"/>
  <c r="W502" i="44"/>
  <c r="W501" i="44"/>
  <c r="W500" i="44"/>
  <c r="W499" i="44"/>
  <c r="W498" i="44"/>
  <c r="W497" i="44"/>
  <c r="W496" i="44"/>
  <c r="W495" i="44"/>
  <c r="W494" i="44"/>
  <c r="W493" i="44"/>
  <c r="W492" i="44"/>
  <c r="W491" i="44"/>
  <c r="W490" i="44"/>
  <c r="W489" i="44"/>
  <c r="W488" i="44"/>
  <c r="W487" i="44"/>
  <c r="W486" i="44"/>
  <c r="W485" i="44"/>
  <c r="W484" i="44"/>
  <c r="W483" i="44"/>
  <c r="W482" i="44"/>
  <c r="W481" i="44"/>
  <c r="W480" i="44"/>
  <c r="W479" i="44"/>
  <c r="W478" i="44"/>
  <c r="W477" i="44"/>
  <c r="W476" i="44"/>
  <c r="W475" i="44"/>
  <c r="W474" i="44"/>
  <c r="W473" i="44"/>
  <c r="W472" i="44"/>
  <c r="W471" i="44"/>
  <c r="W470" i="44"/>
  <c r="W469" i="44"/>
  <c r="W468" i="44"/>
  <c r="W467" i="44"/>
  <c r="W466" i="44"/>
  <c r="W465" i="44"/>
  <c r="W464" i="44"/>
  <c r="W463" i="44"/>
  <c r="W462" i="44"/>
  <c r="W461" i="44"/>
  <c r="W460" i="44"/>
  <c r="W459" i="44"/>
  <c r="W458" i="44"/>
  <c r="W457" i="44"/>
  <c r="W456" i="44"/>
  <c r="W455" i="44"/>
  <c r="W454" i="44"/>
  <c r="W453" i="44"/>
  <c r="W452" i="44"/>
  <c r="W451" i="44"/>
  <c r="W450" i="44"/>
  <c r="W449" i="44"/>
  <c r="W448" i="44"/>
  <c r="W447" i="44"/>
  <c r="W446" i="44"/>
  <c r="W445" i="44"/>
  <c r="W444" i="44"/>
  <c r="W443" i="44"/>
  <c r="W442" i="44"/>
  <c r="W441" i="44"/>
  <c r="W440" i="44"/>
  <c r="W439" i="44"/>
  <c r="W438" i="44"/>
  <c r="W437" i="44"/>
  <c r="W436" i="44"/>
  <c r="W435" i="44"/>
  <c r="W434" i="44"/>
  <c r="W433" i="44"/>
  <c r="W432" i="44"/>
  <c r="W431" i="44"/>
  <c r="W430" i="44"/>
  <c r="W429" i="44"/>
  <c r="W428" i="44"/>
  <c r="W427" i="44"/>
  <c r="W426" i="44"/>
  <c r="W425" i="44"/>
  <c r="W424" i="44"/>
  <c r="W423" i="44"/>
  <c r="W422" i="44"/>
  <c r="W421" i="44"/>
  <c r="W420" i="44"/>
  <c r="W419" i="44"/>
  <c r="W418" i="44"/>
  <c r="W417" i="44"/>
  <c r="W416" i="44"/>
  <c r="W415" i="44"/>
  <c r="W414" i="44"/>
  <c r="W413" i="44"/>
  <c r="W412" i="44"/>
  <c r="W411" i="44"/>
  <c r="W410" i="44"/>
  <c r="W409" i="44"/>
  <c r="W408" i="44"/>
  <c r="W407" i="44"/>
  <c r="W406" i="44"/>
  <c r="W405" i="44"/>
  <c r="W404" i="44"/>
  <c r="W403" i="44"/>
  <c r="W402" i="44"/>
  <c r="W401" i="44"/>
  <c r="W400" i="44"/>
  <c r="W399" i="44"/>
  <c r="W398" i="44"/>
  <c r="W397" i="44"/>
  <c r="W396" i="44"/>
  <c r="W395" i="44"/>
  <c r="W394" i="44"/>
  <c r="W393" i="44"/>
  <c r="W392" i="44"/>
  <c r="W391" i="44"/>
  <c r="W390" i="44"/>
  <c r="W389" i="44"/>
  <c r="W388" i="44"/>
  <c r="W387" i="44"/>
  <c r="W386" i="44"/>
  <c r="W385" i="44"/>
  <c r="W384" i="44"/>
  <c r="W383" i="44"/>
  <c r="W382" i="44"/>
  <c r="W381" i="44"/>
  <c r="W380" i="44"/>
  <c r="W379" i="44"/>
  <c r="W378" i="44"/>
  <c r="W377" i="44"/>
  <c r="W376" i="44"/>
  <c r="W375" i="44"/>
  <c r="W374" i="44"/>
  <c r="W373" i="44"/>
  <c r="W372" i="44"/>
  <c r="W371" i="44"/>
  <c r="W370" i="44"/>
  <c r="W369" i="44"/>
  <c r="W368" i="44"/>
  <c r="W367" i="44"/>
  <c r="W366" i="44"/>
  <c r="W365" i="44"/>
  <c r="W364" i="44"/>
  <c r="W363" i="44"/>
  <c r="W362" i="44"/>
  <c r="W361" i="44"/>
  <c r="W360" i="44"/>
  <c r="W359" i="44"/>
  <c r="W358" i="44"/>
  <c r="W357" i="44"/>
  <c r="W356" i="44"/>
  <c r="W355" i="44"/>
  <c r="W354" i="44"/>
  <c r="W353" i="44"/>
  <c r="W352" i="44"/>
  <c r="W351" i="44"/>
  <c r="W350" i="44"/>
  <c r="W349" i="44"/>
  <c r="W348" i="44"/>
  <c r="W347" i="44"/>
  <c r="W346" i="44"/>
  <c r="W345" i="44"/>
  <c r="W344" i="44"/>
  <c r="W343" i="44"/>
  <c r="W342" i="44"/>
  <c r="W341" i="44"/>
  <c r="W340" i="44"/>
  <c r="W339" i="44"/>
  <c r="W338" i="44"/>
  <c r="W337" i="44"/>
  <c r="W336" i="44"/>
  <c r="W335" i="44"/>
  <c r="W334" i="44"/>
  <c r="W333" i="44"/>
  <c r="W332" i="44"/>
  <c r="W331" i="44"/>
  <c r="W330" i="44"/>
  <c r="W329" i="44"/>
  <c r="W328" i="44"/>
  <c r="W327" i="44"/>
  <c r="W326" i="44"/>
  <c r="W325" i="44"/>
  <c r="W324" i="44"/>
  <c r="W323" i="44"/>
  <c r="W322" i="44"/>
  <c r="W321" i="44"/>
  <c r="W320" i="44"/>
  <c r="W319" i="44"/>
  <c r="W318" i="44"/>
  <c r="W317" i="44"/>
  <c r="W316" i="44"/>
  <c r="W315" i="44"/>
  <c r="W314" i="44"/>
  <c r="W313" i="44"/>
  <c r="W312" i="44"/>
  <c r="W311" i="44"/>
  <c r="W310" i="44"/>
  <c r="W309" i="44"/>
  <c r="W308" i="44"/>
  <c r="W307" i="44"/>
  <c r="W306" i="44"/>
  <c r="W305" i="44"/>
  <c r="W304" i="44"/>
  <c r="W303" i="44"/>
  <c r="W302" i="44"/>
  <c r="W301" i="44"/>
  <c r="W300" i="44"/>
  <c r="W299" i="44"/>
  <c r="W298" i="44"/>
  <c r="W297" i="44"/>
  <c r="W296" i="44"/>
  <c r="W295" i="44"/>
  <c r="W294" i="44"/>
  <c r="W293" i="44"/>
  <c r="W292" i="44"/>
  <c r="W291" i="44"/>
  <c r="W290" i="44"/>
  <c r="W289" i="44"/>
  <c r="W288" i="44"/>
  <c r="W287" i="44"/>
  <c r="W286" i="44"/>
  <c r="W285" i="44"/>
  <c r="W284" i="44"/>
  <c r="W283" i="44"/>
  <c r="W282" i="44"/>
  <c r="W281" i="44"/>
  <c r="W280" i="44"/>
  <c r="W279" i="44"/>
  <c r="W278" i="44"/>
  <c r="W277" i="44"/>
  <c r="W276" i="44"/>
  <c r="W275" i="44"/>
  <c r="W274" i="44"/>
  <c r="W273" i="44"/>
  <c r="W272" i="44"/>
  <c r="W271" i="44"/>
  <c r="W270" i="44"/>
  <c r="W269" i="44"/>
  <c r="W268" i="44"/>
  <c r="W267" i="44"/>
  <c r="W266" i="44"/>
  <c r="W265" i="44"/>
  <c r="W264" i="44"/>
  <c r="W263" i="44"/>
  <c r="W262" i="44"/>
  <c r="W261" i="44"/>
  <c r="W260" i="44"/>
  <c r="W259" i="44"/>
  <c r="W258" i="44"/>
  <c r="W257" i="44"/>
  <c r="W256" i="44"/>
  <c r="W255" i="44"/>
  <c r="W254" i="44"/>
  <c r="W253" i="44"/>
  <c r="W252" i="44"/>
  <c r="W251" i="44"/>
  <c r="W250" i="44"/>
  <c r="W249" i="44"/>
  <c r="W248" i="44"/>
  <c r="W247" i="44"/>
  <c r="W246" i="44"/>
  <c r="W245" i="44"/>
  <c r="W244" i="44"/>
  <c r="W243" i="44"/>
  <c r="W242" i="44"/>
  <c r="W241" i="44"/>
  <c r="W240" i="44"/>
  <c r="W239" i="44"/>
  <c r="W238" i="44"/>
  <c r="W237" i="44"/>
  <c r="W236" i="44"/>
  <c r="W235" i="44"/>
  <c r="W234" i="44"/>
  <c r="W233" i="44"/>
  <c r="W232" i="44"/>
  <c r="W231" i="44"/>
  <c r="W230" i="44"/>
  <c r="W229" i="44"/>
  <c r="W228" i="44"/>
  <c r="W227" i="44"/>
  <c r="X226" i="44"/>
  <c r="T225" i="44"/>
  <c r="G225" i="44"/>
  <c r="H225" i="44" s="1"/>
  <c r="T224" i="44"/>
  <c r="G224" i="44"/>
  <c r="H224" i="44" s="1"/>
  <c r="T223" i="44"/>
  <c r="G223" i="44"/>
  <c r="H223" i="44" s="1"/>
  <c r="T222" i="44"/>
  <c r="H222" i="44"/>
  <c r="G222" i="44"/>
  <c r="T221" i="44"/>
  <c r="H221" i="44"/>
  <c r="G221" i="44"/>
  <c r="T220" i="44"/>
  <c r="G220" i="44"/>
  <c r="H220" i="44" s="1"/>
  <c r="T219" i="44"/>
  <c r="H219" i="44"/>
  <c r="G219" i="44"/>
  <c r="T218" i="44"/>
  <c r="G218" i="44"/>
  <c r="H218" i="44" s="1"/>
  <c r="T217" i="44"/>
  <c r="G217" i="44"/>
  <c r="H217" i="44" s="1"/>
  <c r="T216" i="44"/>
  <c r="G216" i="44"/>
  <c r="H216" i="44" s="1"/>
  <c r="T215" i="44"/>
  <c r="G215" i="44"/>
  <c r="H215" i="44" s="1"/>
  <c r="T214" i="44"/>
  <c r="H214" i="44"/>
  <c r="G214" i="44"/>
  <c r="T213" i="44"/>
  <c r="H213" i="44"/>
  <c r="G213" i="44"/>
  <c r="T212" i="44"/>
  <c r="G212" i="44"/>
  <c r="H212" i="44" s="1"/>
  <c r="T211" i="44"/>
  <c r="H211" i="44"/>
  <c r="G211" i="44"/>
  <c r="T210" i="44"/>
  <c r="G210" i="44"/>
  <c r="H210" i="44" s="1"/>
  <c r="T209" i="44"/>
  <c r="G209" i="44"/>
  <c r="H209" i="44" s="1"/>
  <c r="T208" i="44"/>
  <c r="G208" i="44"/>
  <c r="H208" i="44" s="1"/>
  <c r="T207" i="44"/>
  <c r="G207" i="44"/>
  <c r="H207" i="44" s="1"/>
  <c r="T206" i="44"/>
  <c r="H206" i="44"/>
  <c r="G206" i="44"/>
  <c r="T205" i="44"/>
  <c r="H205" i="44"/>
  <c r="G205" i="44"/>
  <c r="T204" i="44"/>
  <c r="H204" i="44"/>
  <c r="G204" i="44"/>
  <c r="T203" i="44"/>
  <c r="H203" i="44"/>
  <c r="G203" i="44"/>
  <c r="T202" i="44"/>
  <c r="G202" i="44"/>
  <c r="H202" i="44" s="1"/>
  <c r="T201" i="44"/>
  <c r="G201" i="44"/>
  <c r="H201" i="44" s="1"/>
  <c r="T200" i="44"/>
  <c r="G200" i="44"/>
  <c r="H200" i="44" s="1"/>
  <c r="T199" i="44"/>
  <c r="G199" i="44"/>
  <c r="H199" i="44" s="1"/>
  <c r="T198" i="44"/>
  <c r="H198" i="44"/>
  <c r="G198" i="44"/>
  <c r="T197" i="44"/>
  <c r="H197" i="44"/>
  <c r="G197" i="44"/>
  <c r="T196" i="44"/>
  <c r="H196" i="44"/>
  <c r="G196" i="44"/>
  <c r="T195" i="44"/>
  <c r="H195" i="44"/>
  <c r="G195" i="44"/>
  <c r="T194" i="44"/>
  <c r="G194" i="44"/>
  <c r="H194" i="44" s="1"/>
  <c r="T193" i="44"/>
  <c r="G193" i="44"/>
  <c r="H193" i="44" s="1"/>
  <c r="T192" i="44"/>
  <c r="G192" i="44"/>
  <c r="H192" i="44" s="1"/>
  <c r="T191" i="44"/>
  <c r="G191" i="44"/>
  <c r="H191" i="44" s="1"/>
  <c r="T190" i="44"/>
  <c r="H190" i="44"/>
  <c r="G190" i="44"/>
  <c r="T189" i="44"/>
  <c r="H189" i="44"/>
  <c r="G189" i="44"/>
  <c r="T188" i="44"/>
  <c r="H188" i="44"/>
  <c r="G188" i="44"/>
  <c r="T187" i="44"/>
  <c r="H187" i="44"/>
  <c r="G187" i="44"/>
  <c r="T186" i="44"/>
  <c r="G186" i="44"/>
  <c r="H186" i="44" s="1"/>
  <c r="T185" i="44"/>
  <c r="G185" i="44"/>
  <c r="H185" i="44" s="1"/>
  <c r="T184" i="44"/>
  <c r="G184" i="44"/>
  <c r="H184" i="44" s="1"/>
  <c r="T183" i="44"/>
  <c r="G183" i="44"/>
  <c r="H183" i="44" s="1"/>
  <c r="T182" i="44"/>
  <c r="H182" i="44"/>
  <c r="G182" i="44"/>
  <c r="T181" i="44"/>
  <c r="H181" i="44"/>
  <c r="G181" i="44"/>
  <c r="T180" i="44"/>
  <c r="H180" i="44"/>
  <c r="G180" i="44"/>
  <c r="T179" i="44"/>
  <c r="H179" i="44"/>
  <c r="G179" i="44"/>
  <c r="T178" i="44"/>
  <c r="G178" i="44"/>
  <c r="H178" i="44" s="1"/>
  <c r="T177" i="44"/>
  <c r="G177" i="44"/>
  <c r="H177" i="44" s="1"/>
  <c r="T176" i="44"/>
  <c r="G176" i="44"/>
  <c r="H176" i="44" s="1"/>
  <c r="T175" i="44"/>
  <c r="G175" i="44"/>
  <c r="H175" i="44" s="1"/>
  <c r="T174" i="44"/>
  <c r="H174" i="44"/>
  <c r="G174" i="44"/>
  <c r="T173" i="44"/>
  <c r="H173" i="44"/>
  <c r="G173" i="44"/>
  <c r="T172" i="44"/>
  <c r="H172" i="44"/>
  <c r="G172" i="44"/>
  <c r="T171" i="44"/>
  <c r="H171" i="44"/>
  <c r="G171" i="44"/>
  <c r="T170" i="44"/>
  <c r="G170" i="44"/>
  <c r="H170" i="44" s="1"/>
  <c r="T169" i="44"/>
  <c r="G169" i="44"/>
  <c r="H169" i="44" s="1"/>
  <c r="T168" i="44"/>
  <c r="G168" i="44"/>
  <c r="H168" i="44" s="1"/>
  <c r="T167" i="44"/>
  <c r="G167" i="44"/>
  <c r="H167" i="44" s="1"/>
  <c r="T166" i="44"/>
  <c r="H166" i="44"/>
  <c r="G166" i="44"/>
  <c r="T165" i="44"/>
  <c r="H165" i="44"/>
  <c r="G165" i="44"/>
  <c r="T164" i="44"/>
  <c r="H164" i="44"/>
  <c r="G164" i="44"/>
  <c r="T163" i="44"/>
  <c r="H163" i="44"/>
  <c r="G163" i="44"/>
  <c r="T162" i="44"/>
  <c r="G162" i="44"/>
  <c r="H162" i="44" s="1"/>
  <c r="T161" i="44"/>
  <c r="G161" i="44"/>
  <c r="H161" i="44" s="1"/>
  <c r="T160" i="44"/>
  <c r="G160" i="44"/>
  <c r="H160" i="44" s="1"/>
  <c r="T159" i="44"/>
  <c r="G159" i="44"/>
  <c r="H159" i="44" s="1"/>
  <c r="T158" i="44"/>
  <c r="H158" i="44"/>
  <c r="G158" i="44"/>
  <c r="T157" i="44"/>
  <c r="H157" i="44"/>
  <c r="G157" i="44"/>
  <c r="T156" i="44"/>
  <c r="H156" i="44"/>
  <c r="G156" i="44"/>
  <c r="T155" i="44"/>
  <c r="H155" i="44"/>
  <c r="G155" i="44"/>
  <c r="T154" i="44"/>
  <c r="G154" i="44"/>
  <c r="H154" i="44" s="1"/>
  <c r="T153" i="44"/>
  <c r="G153" i="44"/>
  <c r="H153" i="44" s="1"/>
  <c r="T152" i="44"/>
  <c r="G152" i="44"/>
  <c r="H152" i="44" s="1"/>
  <c r="T151" i="44"/>
  <c r="G151" i="44"/>
  <c r="H151" i="44" s="1"/>
  <c r="T150" i="44"/>
  <c r="H150" i="44"/>
  <c r="G150" i="44"/>
  <c r="T149" i="44"/>
  <c r="H149" i="44"/>
  <c r="G149" i="44"/>
  <c r="T148" i="44"/>
  <c r="H148" i="44"/>
  <c r="G148" i="44"/>
  <c r="T147" i="44"/>
  <c r="H147" i="44"/>
  <c r="G147" i="44"/>
  <c r="T146" i="44"/>
  <c r="G146" i="44"/>
  <c r="H146" i="44" s="1"/>
  <c r="T145" i="44"/>
  <c r="G145" i="44"/>
  <c r="H145" i="44" s="1"/>
  <c r="T144" i="44"/>
  <c r="G144" i="44"/>
  <c r="H144" i="44" s="1"/>
  <c r="T143" i="44"/>
  <c r="G143" i="44"/>
  <c r="H143" i="44" s="1"/>
  <c r="T142" i="44"/>
  <c r="H142" i="44"/>
  <c r="G142" i="44"/>
  <c r="T141" i="44"/>
  <c r="H141" i="44"/>
  <c r="G141" i="44"/>
  <c r="T140" i="44"/>
  <c r="H140" i="44"/>
  <c r="G140" i="44"/>
  <c r="T139" i="44"/>
  <c r="H139" i="44"/>
  <c r="G139" i="44"/>
  <c r="T138" i="44"/>
  <c r="G138" i="44"/>
  <c r="H138" i="44" s="1"/>
  <c r="T137" i="44"/>
  <c r="G137" i="44"/>
  <c r="H137" i="44" s="1"/>
  <c r="T136" i="44"/>
  <c r="G136" i="44"/>
  <c r="H136" i="44" s="1"/>
  <c r="T135" i="44"/>
  <c r="G135" i="44"/>
  <c r="H135" i="44" s="1"/>
  <c r="T134" i="44"/>
  <c r="H134" i="44"/>
  <c r="G134" i="44"/>
  <c r="T133" i="44"/>
  <c r="H133" i="44"/>
  <c r="G133" i="44"/>
  <c r="T132" i="44"/>
  <c r="H132" i="44"/>
  <c r="G132" i="44"/>
  <c r="T131" i="44"/>
  <c r="H131" i="44"/>
  <c r="G131" i="44"/>
  <c r="T130" i="44"/>
  <c r="G130" i="44"/>
  <c r="H130" i="44" s="1"/>
  <c r="T129" i="44"/>
  <c r="G129" i="44"/>
  <c r="H129" i="44" s="1"/>
  <c r="T128" i="44"/>
  <c r="G128" i="44"/>
  <c r="H128" i="44" s="1"/>
  <c r="T127" i="44"/>
  <c r="G127" i="44"/>
  <c r="H127" i="44" s="1"/>
  <c r="T126" i="44"/>
  <c r="H126" i="44"/>
  <c r="G126" i="44"/>
  <c r="T125" i="44"/>
  <c r="H125" i="44"/>
  <c r="G125" i="44"/>
  <c r="T124" i="44"/>
  <c r="H124" i="44"/>
  <c r="G124" i="44"/>
  <c r="T123" i="44"/>
  <c r="H123" i="44"/>
  <c r="G123" i="44"/>
  <c r="T122" i="44"/>
  <c r="G122" i="44"/>
  <c r="H122" i="44" s="1"/>
  <c r="T121" i="44"/>
  <c r="G121" i="44"/>
  <c r="H121" i="44" s="1"/>
  <c r="H120" i="44"/>
  <c r="G120" i="44"/>
  <c r="H119" i="44"/>
  <c r="G119" i="44"/>
  <c r="G118" i="44"/>
  <c r="H118" i="44" s="1"/>
  <c r="G117" i="44"/>
  <c r="H117" i="44" s="1"/>
  <c r="T116" i="44"/>
  <c r="G116" i="44"/>
  <c r="H116" i="44" s="1"/>
  <c r="G115" i="44"/>
  <c r="H115" i="44" s="1"/>
  <c r="H114" i="44"/>
  <c r="G114" i="44"/>
  <c r="H113" i="44"/>
  <c r="G113" i="44"/>
  <c r="T112" i="44"/>
  <c r="H112" i="44"/>
  <c r="G112" i="44"/>
  <c r="G111" i="44"/>
  <c r="H111" i="44" s="1"/>
  <c r="G110" i="44"/>
  <c r="H110" i="44" s="1"/>
  <c r="T109" i="44"/>
  <c r="G109" i="44"/>
  <c r="H109" i="44" s="1"/>
  <c r="T108" i="44"/>
  <c r="G108" i="44"/>
  <c r="H108" i="44" s="1"/>
  <c r="T107" i="44"/>
  <c r="H107" i="44"/>
  <c r="G107" i="44"/>
  <c r="T106" i="44"/>
  <c r="H106" i="44"/>
  <c r="G106" i="44"/>
  <c r="G105" i="44"/>
  <c r="H105" i="44" s="1"/>
  <c r="G104" i="44"/>
  <c r="H104" i="44" s="1"/>
  <c r="H103" i="44"/>
  <c r="G103" i="44"/>
  <c r="H102" i="44"/>
  <c r="G102" i="44"/>
  <c r="T101" i="44"/>
  <c r="H101" i="44"/>
  <c r="G101" i="44"/>
  <c r="T100" i="44"/>
  <c r="H100" i="44"/>
  <c r="G100" i="44"/>
  <c r="T99" i="44"/>
  <c r="G99" i="44"/>
  <c r="H99" i="44" s="1"/>
  <c r="T98" i="44"/>
  <c r="G98" i="44"/>
  <c r="H98" i="44" s="1"/>
  <c r="T97" i="44"/>
  <c r="G97" i="44"/>
  <c r="H97" i="44" s="1"/>
  <c r="T96" i="44"/>
  <c r="G96" i="44"/>
  <c r="H96" i="44" s="1"/>
  <c r="G95" i="44"/>
  <c r="H95" i="44" s="1"/>
  <c r="H94" i="44"/>
  <c r="G94" i="44"/>
  <c r="H93" i="44"/>
  <c r="G93" i="44"/>
  <c r="G92" i="44"/>
  <c r="H92" i="44" s="1"/>
  <c r="G91" i="44"/>
  <c r="H91" i="44" s="1"/>
  <c r="H90" i="44"/>
  <c r="G90" i="44"/>
  <c r="H89" i="44"/>
  <c r="G89" i="44"/>
  <c r="G88" i="44"/>
  <c r="H88" i="44" s="1"/>
  <c r="G87" i="44"/>
  <c r="H87" i="44" s="1"/>
  <c r="H86" i="44"/>
  <c r="G86" i="44"/>
  <c r="H85" i="44"/>
  <c r="G85" i="44"/>
  <c r="G84" i="44"/>
  <c r="H84" i="44" s="1"/>
  <c r="G83" i="44"/>
  <c r="H83" i="44" s="1"/>
  <c r="H82" i="44"/>
  <c r="G82" i="44"/>
  <c r="H81" i="44"/>
  <c r="G81" i="44"/>
  <c r="G80" i="44"/>
  <c r="H80" i="44" s="1"/>
  <c r="G79" i="44"/>
  <c r="H79" i="44" s="1"/>
  <c r="H78" i="44"/>
  <c r="G78" i="44"/>
  <c r="H77" i="44"/>
  <c r="G77" i="44"/>
  <c r="G76" i="44"/>
  <c r="H76" i="44" s="1"/>
  <c r="G75" i="44"/>
  <c r="H75" i="44" s="1"/>
  <c r="H74" i="44"/>
  <c r="G74" i="44"/>
  <c r="H73" i="44"/>
  <c r="G73" i="44"/>
  <c r="G72" i="44"/>
  <c r="H72" i="44" s="1"/>
  <c r="G71" i="44"/>
  <c r="H71" i="44" s="1"/>
  <c r="H70" i="44"/>
  <c r="G70" i="44"/>
  <c r="H69" i="44"/>
  <c r="G69" i="44"/>
  <c r="G68" i="44"/>
  <c r="H68" i="44" s="1"/>
  <c r="G67" i="44"/>
  <c r="H67" i="44" s="1"/>
  <c r="H66" i="44"/>
  <c r="G66" i="44"/>
  <c r="H65" i="44"/>
  <c r="G65" i="44"/>
  <c r="G64" i="44"/>
  <c r="H64" i="44" s="1"/>
  <c r="G63" i="44"/>
  <c r="H63" i="44" s="1"/>
  <c r="H62" i="44"/>
  <c r="G62" i="44"/>
  <c r="H61" i="44"/>
  <c r="G61" i="44"/>
  <c r="G60" i="44"/>
  <c r="H60" i="44" s="1"/>
  <c r="G59" i="44"/>
  <c r="H59" i="44" s="1"/>
  <c r="G58" i="44"/>
  <c r="H58" i="44" s="1"/>
  <c r="G57" i="44"/>
  <c r="H57" i="44" s="1"/>
  <c r="G56" i="44"/>
  <c r="H56" i="44" s="1"/>
  <c r="G55" i="44"/>
  <c r="H55" i="44" s="1"/>
  <c r="G54" i="44"/>
  <c r="H54" i="44" s="1"/>
  <c r="G53" i="44"/>
  <c r="H53" i="44" s="1"/>
  <c r="G52" i="44"/>
  <c r="H52" i="44" s="1"/>
  <c r="F44" i="44" s="1"/>
  <c r="G51" i="44"/>
  <c r="H51" i="44" s="1"/>
  <c r="G50" i="44"/>
  <c r="H50" i="44" s="1"/>
  <c r="G49" i="44"/>
  <c r="H49" i="44" s="1"/>
  <c r="F43" i="44"/>
  <c r="F39" i="44"/>
  <c r="C39" i="44"/>
  <c r="F24" i="44"/>
  <c r="E24" i="44" s="1"/>
  <c r="F23" i="44"/>
  <c r="E23" i="44" s="1"/>
  <c r="F22" i="44"/>
  <c r="E22" i="44" s="1"/>
  <c r="C19" i="44"/>
  <c r="C18" i="44"/>
  <c r="C17" i="44"/>
  <c r="C16" i="44"/>
  <c r="C15" i="44"/>
  <c r="C14" i="44"/>
  <c r="F12" i="44"/>
  <c r="F11" i="44"/>
  <c r="C11" i="44"/>
  <c r="F10" i="44"/>
  <c r="C10" i="44"/>
  <c r="C9" i="44"/>
  <c r="F8" i="44"/>
  <c r="C8" i="44"/>
  <c r="F7" i="44"/>
  <c r="C7" i="44"/>
  <c r="F6" i="44"/>
  <c r="C6" i="44"/>
  <c r="E1" i="44"/>
  <c r="W1035" i="43"/>
  <c r="W1034" i="43"/>
  <c r="W1033" i="43"/>
  <c r="W1032" i="43"/>
  <c r="W1031" i="43"/>
  <c r="W1030" i="43"/>
  <c r="W1029" i="43"/>
  <c r="W1028" i="43"/>
  <c r="W1027" i="43"/>
  <c r="W1026" i="43"/>
  <c r="W1025" i="43"/>
  <c r="W1024" i="43"/>
  <c r="W1023" i="43"/>
  <c r="W1022" i="43"/>
  <c r="W1021" i="43"/>
  <c r="W1020" i="43"/>
  <c r="W1019" i="43"/>
  <c r="W1018" i="43"/>
  <c r="W1017" i="43"/>
  <c r="W1016" i="43"/>
  <c r="W1015" i="43"/>
  <c r="W1014" i="43"/>
  <c r="W1013" i="43"/>
  <c r="W1012" i="43"/>
  <c r="W1011" i="43"/>
  <c r="W1010" i="43"/>
  <c r="W1009" i="43"/>
  <c r="W1008" i="43"/>
  <c r="W1007" i="43"/>
  <c r="W1006" i="43"/>
  <c r="W1005" i="43"/>
  <c r="W1004" i="43"/>
  <c r="W1003" i="43"/>
  <c r="W1002" i="43"/>
  <c r="W1001" i="43"/>
  <c r="W1000" i="43"/>
  <c r="W999" i="43"/>
  <c r="W998" i="43"/>
  <c r="W997" i="43"/>
  <c r="W996" i="43"/>
  <c r="W995" i="43"/>
  <c r="W994" i="43"/>
  <c r="W993" i="43"/>
  <c r="W992" i="43"/>
  <c r="W991" i="43"/>
  <c r="W990" i="43"/>
  <c r="W989" i="43"/>
  <c r="W988" i="43"/>
  <c r="W987" i="43"/>
  <c r="W986" i="43"/>
  <c r="W985" i="43"/>
  <c r="W984" i="43"/>
  <c r="W983" i="43"/>
  <c r="W982" i="43"/>
  <c r="W981" i="43"/>
  <c r="W980" i="43"/>
  <c r="W979" i="43"/>
  <c r="W978" i="43"/>
  <c r="W977" i="43"/>
  <c r="W976" i="43"/>
  <c r="W975" i="43"/>
  <c r="W974" i="43"/>
  <c r="W973" i="43"/>
  <c r="W972" i="43"/>
  <c r="W971" i="43"/>
  <c r="W970" i="43"/>
  <c r="W969" i="43"/>
  <c r="W968" i="43"/>
  <c r="W967" i="43"/>
  <c r="W966" i="43"/>
  <c r="W965" i="43"/>
  <c r="W964" i="43"/>
  <c r="W963" i="43"/>
  <c r="W962" i="43"/>
  <c r="W961" i="43"/>
  <c r="W960" i="43"/>
  <c r="W959" i="43"/>
  <c r="W958" i="43"/>
  <c r="W957" i="43"/>
  <c r="W956" i="43"/>
  <c r="W955" i="43"/>
  <c r="W954" i="43"/>
  <c r="W953" i="43"/>
  <c r="W952" i="43"/>
  <c r="W951" i="43"/>
  <c r="W950" i="43"/>
  <c r="W949" i="43"/>
  <c r="W948" i="43"/>
  <c r="W947" i="43"/>
  <c r="W946" i="43"/>
  <c r="W945" i="43"/>
  <c r="W944" i="43"/>
  <c r="W943" i="43"/>
  <c r="W942" i="43"/>
  <c r="W941" i="43"/>
  <c r="W940" i="43"/>
  <c r="W939" i="43"/>
  <c r="W938" i="43"/>
  <c r="W937" i="43"/>
  <c r="W936" i="43"/>
  <c r="W935" i="43"/>
  <c r="W934" i="43"/>
  <c r="W933" i="43"/>
  <c r="W932" i="43"/>
  <c r="W931" i="43"/>
  <c r="W930" i="43"/>
  <c r="W929" i="43"/>
  <c r="W928" i="43"/>
  <c r="W927" i="43"/>
  <c r="W926" i="43"/>
  <c r="W925" i="43"/>
  <c r="W924" i="43"/>
  <c r="W923" i="43"/>
  <c r="W922" i="43"/>
  <c r="W921" i="43"/>
  <c r="W920" i="43"/>
  <c r="W919" i="43"/>
  <c r="W918" i="43"/>
  <c r="W917" i="43"/>
  <c r="W916" i="43"/>
  <c r="W915" i="43"/>
  <c r="W914" i="43"/>
  <c r="W913" i="43"/>
  <c r="W912" i="43"/>
  <c r="W911" i="43"/>
  <c r="W910" i="43"/>
  <c r="W909" i="43"/>
  <c r="W908" i="43"/>
  <c r="W907" i="43"/>
  <c r="W906" i="43"/>
  <c r="W905" i="43"/>
  <c r="W904" i="43"/>
  <c r="W903" i="43"/>
  <c r="W902" i="43"/>
  <c r="W901" i="43"/>
  <c r="W900" i="43"/>
  <c r="W899" i="43"/>
  <c r="W898" i="43"/>
  <c r="W897" i="43"/>
  <c r="W896" i="43"/>
  <c r="W895" i="43"/>
  <c r="W894" i="43"/>
  <c r="W893" i="43"/>
  <c r="W892" i="43"/>
  <c r="W891" i="43"/>
  <c r="W890" i="43"/>
  <c r="W889" i="43"/>
  <c r="W888" i="43"/>
  <c r="W887" i="43"/>
  <c r="W886" i="43"/>
  <c r="W885" i="43"/>
  <c r="W884" i="43"/>
  <c r="W883" i="43"/>
  <c r="W882" i="43"/>
  <c r="W881" i="43"/>
  <c r="W880" i="43"/>
  <c r="W879" i="43"/>
  <c r="W878" i="43"/>
  <c r="W877" i="43"/>
  <c r="W876" i="43"/>
  <c r="W875" i="43"/>
  <c r="W874" i="43"/>
  <c r="W873" i="43"/>
  <c r="W872" i="43"/>
  <c r="W871" i="43"/>
  <c r="W870" i="43"/>
  <c r="W869" i="43"/>
  <c r="W868" i="43"/>
  <c r="W867" i="43"/>
  <c r="W866" i="43"/>
  <c r="W865" i="43"/>
  <c r="W864" i="43"/>
  <c r="W863" i="43"/>
  <c r="W862" i="43"/>
  <c r="W861" i="43"/>
  <c r="W860" i="43"/>
  <c r="W859" i="43"/>
  <c r="W858" i="43"/>
  <c r="W857" i="43"/>
  <c r="W856" i="43"/>
  <c r="W855" i="43"/>
  <c r="W854" i="43"/>
  <c r="W853" i="43"/>
  <c r="W852" i="43"/>
  <c r="W851" i="43"/>
  <c r="W850" i="43"/>
  <c r="W849" i="43"/>
  <c r="W848" i="43"/>
  <c r="W847" i="43"/>
  <c r="W846" i="43"/>
  <c r="W845" i="43"/>
  <c r="W844" i="43"/>
  <c r="W843" i="43"/>
  <c r="W842" i="43"/>
  <c r="W841" i="43"/>
  <c r="W840" i="43"/>
  <c r="W839" i="43"/>
  <c r="W838" i="43"/>
  <c r="W837" i="43"/>
  <c r="W836" i="43"/>
  <c r="W835" i="43"/>
  <c r="W834" i="43"/>
  <c r="W833" i="43"/>
  <c r="W832" i="43"/>
  <c r="W831" i="43"/>
  <c r="W830" i="43"/>
  <c r="W829" i="43"/>
  <c r="W828" i="43"/>
  <c r="W827" i="43"/>
  <c r="W826" i="43"/>
  <c r="W825" i="43"/>
  <c r="W824" i="43"/>
  <c r="W823" i="43"/>
  <c r="W822" i="43"/>
  <c r="W821" i="43"/>
  <c r="W820" i="43"/>
  <c r="W819" i="43"/>
  <c r="W818" i="43"/>
  <c r="W817" i="43"/>
  <c r="W816" i="43"/>
  <c r="W815" i="43"/>
  <c r="W814" i="43"/>
  <c r="W813" i="43"/>
  <c r="W812" i="43"/>
  <c r="W811" i="43"/>
  <c r="W810" i="43"/>
  <c r="W809" i="43"/>
  <c r="W808" i="43"/>
  <c r="W807" i="43"/>
  <c r="W806" i="43"/>
  <c r="W805" i="43"/>
  <c r="W804" i="43"/>
  <c r="W803" i="43"/>
  <c r="W802" i="43"/>
  <c r="W801" i="43"/>
  <c r="W800" i="43"/>
  <c r="W799" i="43"/>
  <c r="W798" i="43"/>
  <c r="W797" i="43"/>
  <c r="W796" i="43"/>
  <c r="W795" i="43"/>
  <c r="W794" i="43"/>
  <c r="W793" i="43"/>
  <c r="W792" i="43"/>
  <c r="W791" i="43"/>
  <c r="W790" i="43"/>
  <c r="W789" i="43"/>
  <c r="W788" i="43"/>
  <c r="W787" i="43"/>
  <c r="W786" i="43"/>
  <c r="W785" i="43"/>
  <c r="W784" i="43"/>
  <c r="W783" i="43"/>
  <c r="W782" i="43"/>
  <c r="W781" i="43"/>
  <c r="W780" i="43"/>
  <c r="W779" i="43"/>
  <c r="W778" i="43"/>
  <c r="W777" i="43"/>
  <c r="W776" i="43"/>
  <c r="W775" i="43"/>
  <c r="W774" i="43"/>
  <c r="W773" i="43"/>
  <c r="W772" i="43"/>
  <c r="W771" i="43"/>
  <c r="W770" i="43"/>
  <c r="W769" i="43"/>
  <c r="W768" i="43"/>
  <c r="W767" i="43"/>
  <c r="W766" i="43"/>
  <c r="W765" i="43"/>
  <c r="W764" i="43"/>
  <c r="W763" i="43"/>
  <c r="W762" i="43"/>
  <c r="W761" i="43"/>
  <c r="W760" i="43"/>
  <c r="W759" i="43"/>
  <c r="W758" i="43"/>
  <c r="W757" i="43"/>
  <c r="W756" i="43"/>
  <c r="W755" i="43"/>
  <c r="W754" i="43"/>
  <c r="W753" i="43"/>
  <c r="W752" i="43"/>
  <c r="W751" i="43"/>
  <c r="W750" i="43"/>
  <c r="W749" i="43"/>
  <c r="W748" i="43"/>
  <c r="W747" i="43"/>
  <c r="W746" i="43"/>
  <c r="W745" i="43"/>
  <c r="W744" i="43"/>
  <c r="W743" i="43"/>
  <c r="W742" i="43"/>
  <c r="W741" i="43"/>
  <c r="W740" i="43"/>
  <c r="W739" i="43"/>
  <c r="W738" i="43"/>
  <c r="W737" i="43"/>
  <c r="W736" i="43"/>
  <c r="W735" i="43"/>
  <c r="W734" i="43"/>
  <c r="W733" i="43"/>
  <c r="W732" i="43"/>
  <c r="W731" i="43"/>
  <c r="W730" i="43"/>
  <c r="W729" i="43"/>
  <c r="W728" i="43"/>
  <c r="W727" i="43"/>
  <c r="W726" i="43"/>
  <c r="W725" i="43"/>
  <c r="W724" i="43"/>
  <c r="W723" i="43"/>
  <c r="W722" i="43"/>
  <c r="W721" i="43"/>
  <c r="W720" i="43"/>
  <c r="W719" i="43"/>
  <c r="W718" i="43"/>
  <c r="W717" i="43"/>
  <c r="W716" i="43"/>
  <c r="W715" i="43"/>
  <c r="W714" i="43"/>
  <c r="W713" i="43"/>
  <c r="W712" i="43"/>
  <c r="W711" i="43"/>
  <c r="W710" i="43"/>
  <c r="W709" i="43"/>
  <c r="W708" i="43"/>
  <c r="W707" i="43"/>
  <c r="W706" i="43"/>
  <c r="W705" i="43"/>
  <c r="W704" i="43"/>
  <c r="W703" i="43"/>
  <c r="W702" i="43"/>
  <c r="W701" i="43"/>
  <c r="W700" i="43"/>
  <c r="W699" i="43"/>
  <c r="W698" i="43"/>
  <c r="W697" i="43"/>
  <c r="W696" i="43"/>
  <c r="W695" i="43"/>
  <c r="W694" i="43"/>
  <c r="W693" i="43"/>
  <c r="W692" i="43"/>
  <c r="W691" i="43"/>
  <c r="W690" i="43"/>
  <c r="W689" i="43"/>
  <c r="W688" i="43"/>
  <c r="W687" i="43"/>
  <c r="W686" i="43"/>
  <c r="W685" i="43"/>
  <c r="W684" i="43"/>
  <c r="W683" i="43"/>
  <c r="W682" i="43"/>
  <c r="W681" i="43"/>
  <c r="W680" i="43"/>
  <c r="W679" i="43"/>
  <c r="W678" i="43"/>
  <c r="W677" i="43"/>
  <c r="W676" i="43"/>
  <c r="W675" i="43"/>
  <c r="W674" i="43"/>
  <c r="W673" i="43"/>
  <c r="W672" i="43"/>
  <c r="W671" i="43"/>
  <c r="W670" i="43"/>
  <c r="W669" i="43"/>
  <c r="W668" i="43"/>
  <c r="W667" i="43"/>
  <c r="W666" i="43"/>
  <c r="W665" i="43"/>
  <c r="W664" i="43"/>
  <c r="W663" i="43"/>
  <c r="W662" i="43"/>
  <c r="W661" i="43"/>
  <c r="W660" i="43"/>
  <c r="W659" i="43"/>
  <c r="W658" i="43"/>
  <c r="W657" i="43"/>
  <c r="W656" i="43"/>
  <c r="W655" i="43"/>
  <c r="W654" i="43"/>
  <c r="W653" i="43"/>
  <c r="W652" i="43"/>
  <c r="W651" i="43"/>
  <c r="W650" i="43"/>
  <c r="W649" i="43"/>
  <c r="W648" i="43"/>
  <c r="W647" i="43"/>
  <c r="W646" i="43"/>
  <c r="W645" i="43"/>
  <c r="W644" i="43"/>
  <c r="W643" i="43"/>
  <c r="W642" i="43"/>
  <c r="W641" i="43"/>
  <c r="W640" i="43"/>
  <c r="W639" i="43"/>
  <c r="W638" i="43"/>
  <c r="W637" i="43"/>
  <c r="W636" i="43"/>
  <c r="W635" i="43"/>
  <c r="W634" i="43"/>
  <c r="W633" i="43"/>
  <c r="W632" i="43"/>
  <c r="W631" i="43"/>
  <c r="W630" i="43"/>
  <c r="W629" i="43"/>
  <c r="W628" i="43"/>
  <c r="W627" i="43"/>
  <c r="W626" i="43"/>
  <c r="W625" i="43"/>
  <c r="W624" i="43"/>
  <c r="W623" i="43"/>
  <c r="W622" i="43"/>
  <c r="W621" i="43"/>
  <c r="W620" i="43"/>
  <c r="W619" i="43"/>
  <c r="W618" i="43"/>
  <c r="W617" i="43"/>
  <c r="W616" i="43"/>
  <c r="W615" i="43"/>
  <c r="W614" i="43"/>
  <c r="W613" i="43"/>
  <c r="W612" i="43"/>
  <c r="W611" i="43"/>
  <c r="W610" i="43"/>
  <c r="W609" i="43"/>
  <c r="W608" i="43"/>
  <c r="W607" i="43"/>
  <c r="W606" i="43"/>
  <c r="W605" i="43"/>
  <c r="W604" i="43"/>
  <c r="W603" i="43"/>
  <c r="W602" i="43"/>
  <c r="W601" i="43"/>
  <c r="W600" i="43"/>
  <c r="W599" i="43"/>
  <c r="W598" i="43"/>
  <c r="W597" i="43"/>
  <c r="W596" i="43"/>
  <c r="W595" i="43"/>
  <c r="W594" i="43"/>
  <c r="W593" i="43"/>
  <c r="W592" i="43"/>
  <c r="W591" i="43"/>
  <c r="W590" i="43"/>
  <c r="W589" i="43"/>
  <c r="W588" i="43"/>
  <c r="W587" i="43"/>
  <c r="W586" i="43"/>
  <c r="W585" i="43"/>
  <c r="W584" i="43"/>
  <c r="W583" i="43"/>
  <c r="W582" i="43"/>
  <c r="W581" i="43"/>
  <c r="W580" i="43"/>
  <c r="W579" i="43"/>
  <c r="W578" i="43"/>
  <c r="W577" i="43"/>
  <c r="W576" i="43"/>
  <c r="W575" i="43"/>
  <c r="W574" i="43"/>
  <c r="W573" i="43"/>
  <c r="W572" i="43"/>
  <c r="W571" i="43"/>
  <c r="W570" i="43"/>
  <c r="W569" i="43"/>
  <c r="W568" i="43"/>
  <c r="W567" i="43"/>
  <c r="W566" i="43"/>
  <c r="W565" i="43"/>
  <c r="W564" i="43"/>
  <c r="W563" i="43"/>
  <c r="W562" i="43"/>
  <c r="W561" i="43"/>
  <c r="W560" i="43"/>
  <c r="W559" i="43"/>
  <c r="W558" i="43"/>
  <c r="W557" i="43"/>
  <c r="W556" i="43"/>
  <c r="W555" i="43"/>
  <c r="W554" i="43"/>
  <c r="W553" i="43"/>
  <c r="W552" i="43"/>
  <c r="W551" i="43"/>
  <c r="W550" i="43"/>
  <c r="W549" i="43"/>
  <c r="W548" i="43"/>
  <c r="W547" i="43"/>
  <c r="W546" i="43"/>
  <c r="W545" i="43"/>
  <c r="W544" i="43"/>
  <c r="W543" i="43"/>
  <c r="W542" i="43"/>
  <c r="W541" i="43"/>
  <c r="W540" i="43"/>
  <c r="W539" i="43"/>
  <c r="W538" i="43"/>
  <c r="W537" i="43"/>
  <c r="W536" i="43"/>
  <c r="W535" i="43"/>
  <c r="W534" i="43"/>
  <c r="W533" i="43"/>
  <c r="W532" i="43"/>
  <c r="W531" i="43"/>
  <c r="W530" i="43"/>
  <c r="W529" i="43"/>
  <c r="W528" i="43"/>
  <c r="W527" i="43"/>
  <c r="W526" i="43"/>
  <c r="W525" i="43"/>
  <c r="W524" i="43"/>
  <c r="W523" i="43"/>
  <c r="W522" i="43"/>
  <c r="W521" i="43"/>
  <c r="W520" i="43"/>
  <c r="W519" i="43"/>
  <c r="W518" i="43"/>
  <c r="W517" i="43"/>
  <c r="W516" i="43"/>
  <c r="W515" i="43"/>
  <c r="W514" i="43"/>
  <c r="W513" i="43"/>
  <c r="W512" i="43"/>
  <c r="W511" i="43"/>
  <c r="W510" i="43"/>
  <c r="W509" i="43"/>
  <c r="W508" i="43"/>
  <c r="W507" i="43"/>
  <c r="W506" i="43"/>
  <c r="W505" i="43"/>
  <c r="W504" i="43"/>
  <c r="W503" i="43"/>
  <c r="W502" i="43"/>
  <c r="W501" i="43"/>
  <c r="W500" i="43"/>
  <c r="W499" i="43"/>
  <c r="W498" i="43"/>
  <c r="W497" i="43"/>
  <c r="W496" i="43"/>
  <c r="W495" i="43"/>
  <c r="W494" i="43"/>
  <c r="W493" i="43"/>
  <c r="W492" i="43"/>
  <c r="W491" i="43"/>
  <c r="W490" i="43"/>
  <c r="W489" i="43"/>
  <c r="W488" i="43"/>
  <c r="W487" i="43"/>
  <c r="W486" i="43"/>
  <c r="W485" i="43"/>
  <c r="W484" i="43"/>
  <c r="W483" i="43"/>
  <c r="W482" i="43"/>
  <c r="W481" i="43"/>
  <c r="W480" i="43"/>
  <c r="W479" i="43"/>
  <c r="W478" i="43"/>
  <c r="W477" i="43"/>
  <c r="W476" i="43"/>
  <c r="W475" i="43"/>
  <c r="W474" i="43"/>
  <c r="W473" i="43"/>
  <c r="W472" i="43"/>
  <c r="W471" i="43"/>
  <c r="W470" i="43"/>
  <c r="W469" i="43"/>
  <c r="W468" i="43"/>
  <c r="W467" i="43"/>
  <c r="W466" i="43"/>
  <c r="W465" i="43"/>
  <c r="W464" i="43"/>
  <c r="W463" i="43"/>
  <c r="W462" i="43"/>
  <c r="W461" i="43"/>
  <c r="W460" i="43"/>
  <c r="W459" i="43"/>
  <c r="W458" i="43"/>
  <c r="W457" i="43"/>
  <c r="W456" i="43"/>
  <c r="W455" i="43"/>
  <c r="W454" i="43"/>
  <c r="W453" i="43"/>
  <c r="W452" i="43"/>
  <c r="W451" i="43"/>
  <c r="W450" i="43"/>
  <c r="W449" i="43"/>
  <c r="W448" i="43"/>
  <c r="W447" i="43"/>
  <c r="W446" i="43"/>
  <c r="W445" i="43"/>
  <c r="W444" i="43"/>
  <c r="W443" i="43"/>
  <c r="W442" i="43"/>
  <c r="W441" i="43"/>
  <c r="W440" i="43"/>
  <c r="W439" i="43"/>
  <c r="W438" i="43"/>
  <c r="W437" i="43"/>
  <c r="W436" i="43"/>
  <c r="W435" i="43"/>
  <c r="W434" i="43"/>
  <c r="W433" i="43"/>
  <c r="W432" i="43"/>
  <c r="W431" i="43"/>
  <c r="W430" i="43"/>
  <c r="W429" i="43"/>
  <c r="W428" i="43"/>
  <c r="W427" i="43"/>
  <c r="W426" i="43"/>
  <c r="W425" i="43"/>
  <c r="W424" i="43"/>
  <c r="W423" i="43"/>
  <c r="W422" i="43"/>
  <c r="W421" i="43"/>
  <c r="W420" i="43"/>
  <c r="W419" i="43"/>
  <c r="W418" i="43"/>
  <c r="W417" i="43"/>
  <c r="W416" i="43"/>
  <c r="W415" i="43"/>
  <c r="W414" i="43"/>
  <c r="W413" i="43"/>
  <c r="W412" i="43"/>
  <c r="W411" i="43"/>
  <c r="W410" i="43"/>
  <c r="W409" i="43"/>
  <c r="W408" i="43"/>
  <c r="W407" i="43"/>
  <c r="W406" i="43"/>
  <c r="W405" i="43"/>
  <c r="W404" i="43"/>
  <c r="W403" i="43"/>
  <c r="W402" i="43"/>
  <c r="W401" i="43"/>
  <c r="W400" i="43"/>
  <c r="W399" i="43"/>
  <c r="W398" i="43"/>
  <c r="W397" i="43"/>
  <c r="W396" i="43"/>
  <c r="W395" i="43"/>
  <c r="W394" i="43"/>
  <c r="W393" i="43"/>
  <c r="W392" i="43"/>
  <c r="W391" i="43"/>
  <c r="W390" i="43"/>
  <c r="W389" i="43"/>
  <c r="W388" i="43"/>
  <c r="W387" i="43"/>
  <c r="W386" i="43"/>
  <c r="W385" i="43"/>
  <c r="W384" i="43"/>
  <c r="W383" i="43"/>
  <c r="W382" i="43"/>
  <c r="W381" i="43"/>
  <c r="W380" i="43"/>
  <c r="W379" i="43"/>
  <c r="W378" i="43"/>
  <c r="W377" i="43"/>
  <c r="W376" i="43"/>
  <c r="W375" i="43"/>
  <c r="W374" i="43"/>
  <c r="W373" i="43"/>
  <c r="W372" i="43"/>
  <c r="W371" i="43"/>
  <c r="W370" i="43"/>
  <c r="W369" i="43"/>
  <c r="W368" i="43"/>
  <c r="W367" i="43"/>
  <c r="W366" i="43"/>
  <c r="W365" i="43"/>
  <c r="W364" i="43"/>
  <c r="W363" i="43"/>
  <c r="W362" i="43"/>
  <c r="W361" i="43"/>
  <c r="W360" i="43"/>
  <c r="W359" i="43"/>
  <c r="W358" i="43"/>
  <c r="W357" i="43"/>
  <c r="W356" i="43"/>
  <c r="W355" i="43"/>
  <c r="W354" i="43"/>
  <c r="W353" i="43"/>
  <c r="W352" i="43"/>
  <c r="W351" i="43"/>
  <c r="W350" i="43"/>
  <c r="W349" i="43"/>
  <c r="W348" i="43"/>
  <c r="W347" i="43"/>
  <c r="W346" i="43"/>
  <c r="W345" i="43"/>
  <c r="W344" i="43"/>
  <c r="W343" i="43"/>
  <c r="W342" i="43"/>
  <c r="W341" i="43"/>
  <c r="W340" i="43"/>
  <c r="W339" i="43"/>
  <c r="W338" i="43"/>
  <c r="W337" i="43"/>
  <c r="W336" i="43"/>
  <c r="W335" i="43"/>
  <c r="W334" i="43"/>
  <c r="W333" i="43"/>
  <c r="W332" i="43"/>
  <c r="W331" i="43"/>
  <c r="W330" i="43"/>
  <c r="W329" i="43"/>
  <c r="W328" i="43"/>
  <c r="W327" i="43"/>
  <c r="W326" i="43"/>
  <c r="W325" i="43"/>
  <c r="W324" i="43"/>
  <c r="W323" i="43"/>
  <c r="W322" i="43"/>
  <c r="W321" i="43"/>
  <c r="W320" i="43"/>
  <c r="W319" i="43"/>
  <c r="W318" i="43"/>
  <c r="W317" i="43"/>
  <c r="W316" i="43"/>
  <c r="W315" i="43"/>
  <c r="W314" i="43"/>
  <c r="W313" i="43"/>
  <c r="W312" i="43"/>
  <c r="W311" i="43"/>
  <c r="W310" i="43"/>
  <c r="W309" i="43"/>
  <c r="W308" i="43"/>
  <c r="W307" i="43"/>
  <c r="W306" i="43"/>
  <c r="W305" i="43"/>
  <c r="W304" i="43"/>
  <c r="W303" i="43"/>
  <c r="W302" i="43"/>
  <c r="W301" i="43"/>
  <c r="W300" i="43"/>
  <c r="W299" i="43"/>
  <c r="W298" i="43"/>
  <c r="W297" i="43"/>
  <c r="W296" i="43"/>
  <c r="W295" i="43"/>
  <c r="W294" i="43"/>
  <c r="W293" i="43"/>
  <c r="W292" i="43"/>
  <c r="W291" i="43"/>
  <c r="W290" i="43"/>
  <c r="W289" i="43"/>
  <c r="W288" i="43"/>
  <c r="W287" i="43"/>
  <c r="W286" i="43"/>
  <c r="W285" i="43"/>
  <c r="W284" i="43"/>
  <c r="W283" i="43"/>
  <c r="W282" i="43"/>
  <c r="W281" i="43"/>
  <c r="W280" i="43"/>
  <c r="W279" i="43"/>
  <c r="W278" i="43"/>
  <c r="W277" i="43"/>
  <c r="W276" i="43"/>
  <c r="W275" i="43"/>
  <c r="W274" i="43"/>
  <c r="W273" i="43"/>
  <c r="W272" i="43"/>
  <c r="W271" i="43"/>
  <c r="W270" i="43"/>
  <c r="W269" i="43"/>
  <c r="W268" i="43"/>
  <c r="W267" i="43"/>
  <c r="W266" i="43"/>
  <c r="W265" i="43"/>
  <c r="W264" i="43"/>
  <c r="W263" i="43"/>
  <c r="W262" i="43"/>
  <c r="W261" i="43"/>
  <c r="W260" i="43"/>
  <c r="W259" i="43"/>
  <c r="W258" i="43"/>
  <c r="W257" i="43"/>
  <c r="W256" i="43"/>
  <c r="W255" i="43"/>
  <c r="W254" i="43"/>
  <c r="W253" i="43"/>
  <c r="W252" i="43"/>
  <c r="W251" i="43"/>
  <c r="W250" i="43"/>
  <c r="W249" i="43"/>
  <c r="W248" i="43"/>
  <c r="W247" i="43"/>
  <c r="W246" i="43"/>
  <c r="W245" i="43"/>
  <c r="W244" i="43"/>
  <c r="W243" i="43"/>
  <c r="W242" i="43"/>
  <c r="W241" i="43"/>
  <c r="W240" i="43"/>
  <c r="W239" i="43"/>
  <c r="W238" i="43"/>
  <c r="W237" i="43"/>
  <c r="W236" i="43"/>
  <c r="W235" i="43"/>
  <c r="W234" i="43"/>
  <c r="W233" i="43"/>
  <c r="W232" i="43"/>
  <c r="W231" i="43"/>
  <c r="W230" i="43"/>
  <c r="W229" i="43"/>
  <c r="W228" i="43"/>
  <c r="W227" i="43"/>
  <c r="X226" i="43"/>
  <c r="T225" i="43"/>
  <c r="H225" i="43"/>
  <c r="G225" i="43"/>
  <c r="T224" i="43"/>
  <c r="H224" i="43"/>
  <c r="G224" i="43"/>
  <c r="T223" i="43"/>
  <c r="G223" i="43"/>
  <c r="H223" i="43" s="1"/>
  <c r="T222" i="43"/>
  <c r="H222" i="43"/>
  <c r="G222" i="43"/>
  <c r="T221" i="43"/>
  <c r="G221" i="43"/>
  <c r="H221" i="43" s="1"/>
  <c r="T220" i="43"/>
  <c r="G220" i="43"/>
  <c r="H220" i="43" s="1"/>
  <c r="T219" i="43"/>
  <c r="G219" i="43"/>
  <c r="H219" i="43" s="1"/>
  <c r="T218" i="43"/>
  <c r="G218" i="43"/>
  <c r="H218" i="43" s="1"/>
  <c r="T217" i="43"/>
  <c r="H217" i="43"/>
  <c r="G217" i="43"/>
  <c r="T216" i="43"/>
  <c r="H216" i="43"/>
  <c r="G216" i="43"/>
  <c r="T215" i="43"/>
  <c r="G215" i="43"/>
  <c r="H215" i="43" s="1"/>
  <c r="T214" i="43"/>
  <c r="H214" i="43"/>
  <c r="G214" i="43"/>
  <c r="T213" i="43"/>
  <c r="G213" i="43"/>
  <c r="H213" i="43" s="1"/>
  <c r="T212" i="43"/>
  <c r="G212" i="43"/>
  <c r="H212" i="43" s="1"/>
  <c r="T211" i="43"/>
  <c r="G211" i="43"/>
  <c r="H211" i="43" s="1"/>
  <c r="T210" i="43"/>
  <c r="G210" i="43"/>
  <c r="H210" i="43" s="1"/>
  <c r="T209" i="43"/>
  <c r="H209" i="43"/>
  <c r="G209" i="43"/>
  <c r="T208" i="43"/>
  <c r="H208" i="43"/>
  <c r="G208" i="43"/>
  <c r="T207" i="43"/>
  <c r="G207" i="43"/>
  <c r="H207" i="43" s="1"/>
  <c r="T206" i="43"/>
  <c r="H206" i="43"/>
  <c r="G206" i="43"/>
  <c r="T205" i="43"/>
  <c r="G205" i="43"/>
  <c r="H205" i="43" s="1"/>
  <c r="T204" i="43"/>
  <c r="G204" i="43"/>
  <c r="H204" i="43" s="1"/>
  <c r="T203" i="43"/>
  <c r="G203" i="43"/>
  <c r="H203" i="43" s="1"/>
  <c r="T202" i="43"/>
  <c r="G202" i="43"/>
  <c r="H202" i="43" s="1"/>
  <c r="T201" i="43"/>
  <c r="H201" i="43"/>
  <c r="G201" i="43"/>
  <c r="T200" i="43"/>
  <c r="H200" i="43"/>
  <c r="G200" i="43"/>
  <c r="T199" i="43"/>
  <c r="G199" i="43"/>
  <c r="H199" i="43" s="1"/>
  <c r="T198" i="43"/>
  <c r="H198" i="43"/>
  <c r="G198" i="43"/>
  <c r="T197" i="43"/>
  <c r="G197" i="43"/>
  <c r="H197" i="43" s="1"/>
  <c r="T196" i="43"/>
  <c r="G196" i="43"/>
  <c r="H196" i="43" s="1"/>
  <c r="T195" i="43"/>
  <c r="G195" i="43"/>
  <c r="H195" i="43" s="1"/>
  <c r="T194" i="43"/>
  <c r="G194" i="43"/>
  <c r="H194" i="43" s="1"/>
  <c r="T193" i="43"/>
  <c r="H193" i="43"/>
  <c r="G193" i="43"/>
  <c r="T192" i="43"/>
  <c r="H192" i="43"/>
  <c r="G192" i="43"/>
  <c r="T191" i="43"/>
  <c r="H191" i="43"/>
  <c r="G191" i="43"/>
  <c r="T190" i="43"/>
  <c r="H190" i="43"/>
  <c r="G190" i="43"/>
  <c r="T189" i="43"/>
  <c r="G189" i="43"/>
  <c r="H189" i="43" s="1"/>
  <c r="T188" i="43"/>
  <c r="G188" i="43"/>
  <c r="H188" i="43" s="1"/>
  <c r="T187" i="43"/>
  <c r="G187" i="43"/>
  <c r="H187" i="43" s="1"/>
  <c r="T186" i="43"/>
  <c r="G186" i="43"/>
  <c r="H186" i="43" s="1"/>
  <c r="T185" i="43"/>
  <c r="H185" i="43"/>
  <c r="G185" i="43"/>
  <c r="T184" i="43"/>
  <c r="H184" i="43"/>
  <c r="G184" i="43"/>
  <c r="T183" i="43"/>
  <c r="H183" i="43"/>
  <c r="G183" i="43"/>
  <c r="T182" i="43"/>
  <c r="H182" i="43"/>
  <c r="G182" i="43"/>
  <c r="T181" i="43"/>
  <c r="G181" i="43"/>
  <c r="H181" i="43" s="1"/>
  <c r="T180" i="43"/>
  <c r="G180" i="43"/>
  <c r="H180" i="43" s="1"/>
  <c r="T179" i="43"/>
  <c r="G179" i="43"/>
  <c r="H179" i="43" s="1"/>
  <c r="T178" i="43"/>
  <c r="G178" i="43"/>
  <c r="H178" i="43" s="1"/>
  <c r="T177" i="43"/>
  <c r="H177" i="43"/>
  <c r="G177" i="43"/>
  <c r="T176" i="43"/>
  <c r="H176" i="43"/>
  <c r="G176" i="43"/>
  <c r="T175" i="43"/>
  <c r="H175" i="43"/>
  <c r="G175" i="43"/>
  <c r="T174" i="43"/>
  <c r="H174" i="43"/>
  <c r="G174" i="43"/>
  <c r="T173" i="43"/>
  <c r="G173" i="43"/>
  <c r="H173" i="43" s="1"/>
  <c r="T172" i="43"/>
  <c r="G172" i="43"/>
  <c r="H172" i="43" s="1"/>
  <c r="T171" i="43"/>
  <c r="G171" i="43"/>
  <c r="H171" i="43" s="1"/>
  <c r="T170" i="43"/>
  <c r="G170" i="43"/>
  <c r="H170" i="43" s="1"/>
  <c r="T169" i="43"/>
  <c r="H169" i="43"/>
  <c r="G169" i="43"/>
  <c r="T168" i="43"/>
  <c r="H168" i="43"/>
  <c r="G168" i="43"/>
  <c r="T167" i="43"/>
  <c r="H167" i="43"/>
  <c r="G167" i="43"/>
  <c r="T166" i="43"/>
  <c r="H166" i="43"/>
  <c r="G166" i="43"/>
  <c r="T165" i="43"/>
  <c r="G165" i="43"/>
  <c r="H165" i="43" s="1"/>
  <c r="T164" i="43"/>
  <c r="G164" i="43"/>
  <c r="H164" i="43" s="1"/>
  <c r="T163" i="43"/>
  <c r="G163" i="43"/>
  <c r="H163" i="43" s="1"/>
  <c r="T162" i="43"/>
  <c r="G162" i="43"/>
  <c r="H162" i="43" s="1"/>
  <c r="T161" i="43"/>
  <c r="H161" i="43"/>
  <c r="G161" i="43"/>
  <c r="T160" i="43"/>
  <c r="H160" i="43"/>
  <c r="G160" i="43"/>
  <c r="T159" i="43"/>
  <c r="H159" i="43"/>
  <c r="G159" i="43"/>
  <c r="T158" i="43"/>
  <c r="H158" i="43"/>
  <c r="G158" i="43"/>
  <c r="T157" i="43"/>
  <c r="G157" i="43"/>
  <c r="H157" i="43" s="1"/>
  <c r="T156" i="43"/>
  <c r="G156" i="43"/>
  <c r="H156" i="43" s="1"/>
  <c r="T155" i="43"/>
  <c r="G155" i="43"/>
  <c r="H155" i="43" s="1"/>
  <c r="T154" i="43"/>
  <c r="G154" i="43"/>
  <c r="H154" i="43" s="1"/>
  <c r="T153" i="43"/>
  <c r="H153" i="43"/>
  <c r="G153" i="43"/>
  <c r="T152" i="43"/>
  <c r="H152" i="43"/>
  <c r="G152" i="43"/>
  <c r="T151" i="43"/>
  <c r="H151" i="43"/>
  <c r="G151" i="43"/>
  <c r="T150" i="43"/>
  <c r="H150" i="43"/>
  <c r="G150" i="43"/>
  <c r="T149" i="43"/>
  <c r="G149" i="43"/>
  <c r="H149" i="43" s="1"/>
  <c r="T148" i="43"/>
  <c r="G148" i="43"/>
  <c r="H148" i="43" s="1"/>
  <c r="T147" i="43"/>
  <c r="G147" i="43"/>
  <c r="H147" i="43" s="1"/>
  <c r="T146" i="43"/>
  <c r="G146" i="43"/>
  <c r="H146" i="43" s="1"/>
  <c r="T145" i="43"/>
  <c r="H145" i="43"/>
  <c r="G145" i="43"/>
  <c r="T144" i="43"/>
  <c r="H144" i="43"/>
  <c r="G144" i="43"/>
  <c r="T143" i="43"/>
  <c r="H143" i="43"/>
  <c r="G143" i="43"/>
  <c r="T142" i="43"/>
  <c r="H142" i="43"/>
  <c r="G142" i="43"/>
  <c r="T141" i="43"/>
  <c r="G141" i="43"/>
  <c r="H141" i="43" s="1"/>
  <c r="T140" i="43"/>
  <c r="G140" i="43"/>
  <c r="H140" i="43" s="1"/>
  <c r="T139" i="43"/>
  <c r="G139" i="43"/>
  <c r="H139" i="43" s="1"/>
  <c r="T138" i="43"/>
  <c r="G138" i="43"/>
  <c r="H138" i="43" s="1"/>
  <c r="T137" i="43"/>
  <c r="H137" i="43"/>
  <c r="G137" i="43"/>
  <c r="T136" i="43"/>
  <c r="H136" i="43"/>
  <c r="G136" i="43"/>
  <c r="T135" i="43"/>
  <c r="H135" i="43"/>
  <c r="G135" i="43"/>
  <c r="T134" i="43"/>
  <c r="H134" i="43"/>
  <c r="G134" i="43"/>
  <c r="T133" i="43"/>
  <c r="G133" i="43"/>
  <c r="H133" i="43" s="1"/>
  <c r="T132" i="43"/>
  <c r="G132" i="43"/>
  <c r="H132" i="43" s="1"/>
  <c r="T131" i="43"/>
  <c r="G131" i="43"/>
  <c r="H131" i="43" s="1"/>
  <c r="T130" i="43"/>
  <c r="G130" i="43"/>
  <c r="H130" i="43" s="1"/>
  <c r="T129" i="43"/>
  <c r="H129" i="43"/>
  <c r="G129" i="43"/>
  <c r="T128" i="43"/>
  <c r="H128" i="43"/>
  <c r="G128" i="43"/>
  <c r="T127" i="43"/>
  <c r="H127" i="43"/>
  <c r="G127" i="43"/>
  <c r="T126" i="43"/>
  <c r="H126" i="43"/>
  <c r="G126" i="43"/>
  <c r="T125" i="43"/>
  <c r="G125" i="43"/>
  <c r="H125" i="43" s="1"/>
  <c r="T124" i="43"/>
  <c r="G124" i="43"/>
  <c r="H124" i="43" s="1"/>
  <c r="T123" i="43"/>
  <c r="G123" i="43"/>
  <c r="H123" i="43" s="1"/>
  <c r="T122" i="43"/>
  <c r="G122" i="43"/>
  <c r="H122" i="43" s="1"/>
  <c r="T121" i="43"/>
  <c r="H121" i="43"/>
  <c r="G121" i="43"/>
  <c r="G120" i="43"/>
  <c r="H120" i="43" s="1"/>
  <c r="G119" i="43"/>
  <c r="H119" i="43" s="1"/>
  <c r="H118" i="43"/>
  <c r="G118" i="43"/>
  <c r="H117" i="43"/>
  <c r="G117" i="43"/>
  <c r="T116" i="43"/>
  <c r="H116" i="43"/>
  <c r="G116" i="43"/>
  <c r="G115" i="43"/>
  <c r="H115" i="43" s="1"/>
  <c r="G114" i="43"/>
  <c r="H114" i="43" s="1"/>
  <c r="H113" i="43"/>
  <c r="G113" i="43"/>
  <c r="T112" i="43"/>
  <c r="G112" i="43"/>
  <c r="H112" i="43" s="1"/>
  <c r="H111" i="43"/>
  <c r="G111" i="43"/>
  <c r="H110" i="43"/>
  <c r="G110" i="43"/>
  <c r="T109" i="43"/>
  <c r="H109" i="43"/>
  <c r="G109" i="43"/>
  <c r="T108" i="43"/>
  <c r="H108" i="43"/>
  <c r="G108" i="43"/>
  <c r="T107" i="43"/>
  <c r="H107" i="43"/>
  <c r="G107" i="43"/>
  <c r="T106" i="43"/>
  <c r="G106" i="43"/>
  <c r="H106" i="43" s="1"/>
  <c r="H105" i="43"/>
  <c r="G105" i="43"/>
  <c r="H104" i="43"/>
  <c r="G104" i="43"/>
  <c r="G103" i="43"/>
  <c r="H103" i="43" s="1"/>
  <c r="G102" i="43"/>
  <c r="H102" i="43" s="1"/>
  <c r="T101" i="43"/>
  <c r="G101" i="43"/>
  <c r="H101" i="43" s="1"/>
  <c r="T100" i="43"/>
  <c r="G100" i="43"/>
  <c r="H100" i="43" s="1"/>
  <c r="T99" i="43"/>
  <c r="G99" i="43"/>
  <c r="H99" i="43" s="1"/>
  <c r="T98" i="43"/>
  <c r="H98" i="43"/>
  <c r="G98" i="43"/>
  <c r="T97" i="43"/>
  <c r="H97" i="43"/>
  <c r="G97" i="43"/>
  <c r="T96" i="43"/>
  <c r="H96" i="43"/>
  <c r="G96" i="43"/>
  <c r="H95" i="43"/>
  <c r="G95" i="43"/>
  <c r="G94" i="43"/>
  <c r="H94" i="43" s="1"/>
  <c r="G93" i="43"/>
  <c r="H93" i="43" s="1"/>
  <c r="H92" i="43"/>
  <c r="G92" i="43"/>
  <c r="H91" i="43"/>
  <c r="G91" i="43"/>
  <c r="G90" i="43"/>
  <c r="H90" i="43" s="1"/>
  <c r="G89" i="43"/>
  <c r="H89" i="43" s="1"/>
  <c r="H88" i="43"/>
  <c r="G88" i="43"/>
  <c r="H87" i="43"/>
  <c r="G87" i="43"/>
  <c r="G86" i="43"/>
  <c r="H86" i="43" s="1"/>
  <c r="G85" i="43"/>
  <c r="H85" i="43" s="1"/>
  <c r="H84" i="43"/>
  <c r="G84" i="43"/>
  <c r="H83" i="43"/>
  <c r="G83" i="43"/>
  <c r="G82" i="43"/>
  <c r="H82" i="43" s="1"/>
  <c r="G81" i="43"/>
  <c r="H81" i="43" s="1"/>
  <c r="H80" i="43"/>
  <c r="G80" i="43"/>
  <c r="H79" i="43"/>
  <c r="G79" i="43"/>
  <c r="G78" i="43"/>
  <c r="H78" i="43" s="1"/>
  <c r="G77" i="43"/>
  <c r="H77" i="43" s="1"/>
  <c r="H76" i="43"/>
  <c r="G76" i="43"/>
  <c r="H75" i="43"/>
  <c r="G75" i="43"/>
  <c r="G74" i="43"/>
  <c r="H74" i="43" s="1"/>
  <c r="G73" i="43"/>
  <c r="H73" i="43" s="1"/>
  <c r="H72" i="43"/>
  <c r="G72" i="43"/>
  <c r="H71" i="43"/>
  <c r="G71" i="43"/>
  <c r="G70" i="43"/>
  <c r="H70" i="43" s="1"/>
  <c r="G69" i="43"/>
  <c r="H69" i="43" s="1"/>
  <c r="H68" i="43"/>
  <c r="G68" i="43"/>
  <c r="H67" i="43"/>
  <c r="G67" i="43"/>
  <c r="G66" i="43"/>
  <c r="H66" i="43" s="1"/>
  <c r="G65" i="43"/>
  <c r="H65" i="43" s="1"/>
  <c r="H64" i="43"/>
  <c r="G64" i="43"/>
  <c r="H63" i="43"/>
  <c r="G63" i="43"/>
  <c r="G62" i="43"/>
  <c r="H62" i="43" s="1"/>
  <c r="G61" i="43"/>
  <c r="H61" i="43" s="1"/>
  <c r="H60" i="43"/>
  <c r="G60" i="43"/>
  <c r="G59" i="43"/>
  <c r="H59" i="43" s="1"/>
  <c r="H58" i="43"/>
  <c r="G58" i="43"/>
  <c r="G57" i="43"/>
  <c r="H57" i="43" s="1"/>
  <c r="G56" i="43"/>
  <c r="H56" i="43" s="1"/>
  <c r="G55" i="43"/>
  <c r="H55" i="43" s="1"/>
  <c r="G54" i="43"/>
  <c r="H54" i="43" s="1"/>
  <c r="G53" i="43"/>
  <c r="H53" i="43" s="1"/>
  <c r="G52" i="43"/>
  <c r="H52" i="43" s="1"/>
  <c r="F44" i="43" s="1"/>
  <c r="G51" i="43"/>
  <c r="H51" i="43" s="1"/>
  <c r="G50" i="43"/>
  <c r="H50" i="43" s="1"/>
  <c r="G49" i="43"/>
  <c r="H49" i="43" s="1"/>
  <c r="F43" i="43"/>
  <c r="F39" i="43"/>
  <c r="C39" i="43"/>
  <c r="F24" i="43"/>
  <c r="E24" i="43" s="1"/>
  <c r="F23" i="43"/>
  <c r="E23" i="43" s="1"/>
  <c r="F22" i="43"/>
  <c r="E22" i="43"/>
  <c r="C19" i="43"/>
  <c r="C18" i="43"/>
  <c r="C17" i="43"/>
  <c r="C16" i="43"/>
  <c r="C15" i="43"/>
  <c r="C14" i="43"/>
  <c r="F12" i="43"/>
  <c r="F11" i="43"/>
  <c r="C11" i="43"/>
  <c r="F10" i="43"/>
  <c r="C10" i="43"/>
  <c r="C9" i="43"/>
  <c r="F8" i="43"/>
  <c r="C8" i="43"/>
  <c r="F7" i="43"/>
  <c r="C7" i="43"/>
  <c r="F6" i="43"/>
  <c r="C6" i="43"/>
  <c r="E1" i="43"/>
  <c r="W1035" i="42"/>
  <c r="W1034" i="42"/>
  <c r="W1033" i="42"/>
  <c r="W1032" i="42"/>
  <c r="W1031" i="42"/>
  <c r="W1030" i="42"/>
  <c r="W1029" i="42"/>
  <c r="W1028" i="42"/>
  <c r="W1027" i="42"/>
  <c r="W1026" i="42"/>
  <c r="W1025" i="42"/>
  <c r="W1024" i="42"/>
  <c r="W1023" i="42"/>
  <c r="W1022" i="42"/>
  <c r="W1021" i="42"/>
  <c r="W1020" i="42"/>
  <c r="W1019" i="42"/>
  <c r="W1018" i="42"/>
  <c r="W1017" i="42"/>
  <c r="W1016" i="42"/>
  <c r="W1015" i="42"/>
  <c r="W1014" i="42"/>
  <c r="W1013" i="42"/>
  <c r="W1012" i="42"/>
  <c r="W1011" i="42"/>
  <c r="W1010" i="42"/>
  <c r="W1009" i="42"/>
  <c r="W1008" i="42"/>
  <c r="W1007" i="42"/>
  <c r="W1006" i="42"/>
  <c r="W1005" i="42"/>
  <c r="W1004" i="42"/>
  <c r="W1003" i="42"/>
  <c r="W1002" i="42"/>
  <c r="W1001" i="42"/>
  <c r="W1000" i="42"/>
  <c r="W999" i="42"/>
  <c r="W998" i="42"/>
  <c r="W997" i="42"/>
  <c r="W996" i="42"/>
  <c r="W995" i="42"/>
  <c r="W994" i="42"/>
  <c r="W993" i="42"/>
  <c r="W992" i="42"/>
  <c r="W991" i="42"/>
  <c r="W990" i="42"/>
  <c r="W989" i="42"/>
  <c r="W988" i="42"/>
  <c r="W987" i="42"/>
  <c r="W986" i="42"/>
  <c r="W985" i="42"/>
  <c r="W984"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856" i="42"/>
  <c r="W855" i="42"/>
  <c r="W854" i="42"/>
  <c r="W853" i="42"/>
  <c r="W852" i="42"/>
  <c r="W851" i="42"/>
  <c r="W850" i="42"/>
  <c r="W849" i="42"/>
  <c r="W848" i="42"/>
  <c r="W847" i="42"/>
  <c r="W846" i="42"/>
  <c r="W845" i="42"/>
  <c r="W844" i="42"/>
  <c r="W843" i="42"/>
  <c r="W842" i="42"/>
  <c r="W841" i="42"/>
  <c r="W840" i="42"/>
  <c r="W839" i="42"/>
  <c r="W838" i="42"/>
  <c r="W837" i="42"/>
  <c r="W836" i="42"/>
  <c r="W835" i="42"/>
  <c r="W834" i="42"/>
  <c r="W833" i="42"/>
  <c r="W832" i="42"/>
  <c r="W831" i="42"/>
  <c r="W830" i="42"/>
  <c r="W829" i="42"/>
  <c r="W828" i="42"/>
  <c r="W827" i="42"/>
  <c r="W826" i="42"/>
  <c r="W825" i="42"/>
  <c r="W824" i="42"/>
  <c r="W823" i="42"/>
  <c r="W822" i="42"/>
  <c r="W821" i="42"/>
  <c r="W820" i="42"/>
  <c r="W819" i="42"/>
  <c r="W818" i="42"/>
  <c r="W817" i="42"/>
  <c r="W816" i="42"/>
  <c r="W815" i="42"/>
  <c r="W814" i="42"/>
  <c r="W813" i="42"/>
  <c r="W812" i="42"/>
  <c r="W811" i="42"/>
  <c r="W810" i="42"/>
  <c r="W809" i="42"/>
  <c r="W808" i="42"/>
  <c r="W807" i="42"/>
  <c r="W806" i="42"/>
  <c r="W805" i="42"/>
  <c r="W804" i="42"/>
  <c r="W803" i="42"/>
  <c r="W802" i="42"/>
  <c r="W801" i="42"/>
  <c r="W800" i="42"/>
  <c r="W799" i="42"/>
  <c r="W798" i="42"/>
  <c r="W797" i="42"/>
  <c r="W796" i="42"/>
  <c r="W795" i="42"/>
  <c r="W794" i="42"/>
  <c r="W793" i="42"/>
  <c r="W792" i="42"/>
  <c r="W791" i="42"/>
  <c r="W790" i="42"/>
  <c r="W789" i="42"/>
  <c r="W7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W690" i="42"/>
  <c r="W689" i="42"/>
  <c r="W688" i="42"/>
  <c r="W687" i="42"/>
  <c r="W686" i="42"/>
  <c r="W685" i="42"/>
  <c r="W684" i="42"/>
  <c r="W683" i="42"/>
  <c r="W682" i="42"/>
  <c r="W681" i="42"/>
  <c r="W680" i="42"/>
  <c r="W679" i="42"/>
  <c r="W678" i="42"/>
  <c r="W677" i="42"/>
  <c r="W676" i="42"/>
  <c r="W675" i="42"/>
  <c r="W674" i="42"/>
  <c r="W673" i="42"/>
  <c r="W672" i="42"/>
  <c r="W671" i="42"/>
  <c r="W670" i="42"/>
  <c r="W669" i="42"/>
  <c r="W668" i="42"/>
  <c r="W667" i="42"/>
  <c r="W666" i="42"/>
  <c r="W665" i="42"/>
  <c r="W664" i="42"/>
  <c r="W663" i="42"/>
  <c r="W662" i="42"/>
  <c r="W661" i="42"/>
  <c r="W660" i="42"/>
  <c r="W659" i="42"/>
  <c r="W658" i="42"/>
  <c r="W657" i="42"/>
  <c r="W656" i="42"/>
  <c r="W655" i="42"/>
  <c r="W654" i="42"/>
  <c r="W653" i="42"/>
  <c r="W652" i="42"/>
  <c r="W651" i="42"/>
  <c r="W650" i="42"/>
  <c r="W649" i="42"/>
  <c r="W648" i="42"/>
  <c r="W647" i="42"/>
  <c r="W646" i="42"/>
  <c r="W645" i="42"/>
  <c r="W644" i="42"/>
  <c r="W643" i="42"/>
  <c r="W642" i="42"/>
  <c r="W641" i="42"/>
  <c r="W640" i="42"/>
  <c r="W639" i="42"/>
  <c r="W638" i="42"/>
  <c r="W637" i="42"/>
  <c r="W636" i="42"/>
  <c r="W635" i="42"/>
  <c r="W634" i="42"/>
  <c r="W633" i="42"/>
  <c r="W632" i="42"/>
  <c r="W631" i="42"/>
  <c r="W630" i="42"/>
  <c r="W629" i="42"/>
  <c r="W628" i="42"/>
  <c r="W627" i="42"/>
  <c r="W626" i="42"/>
  <c r="W625" i="42"/>
  <c r="W624" i="42"/>
  <c r="W623" i="42"/>
  <c r="W622" i="42"/>
  <c r="W621" i="42"/>
  <c r="W620" i="42"/>
  <c r="W619" i="42"/>
  <c r="W618" i="42"/>
  <c r="W617" i="42"/>
  <c r="W616" i="42"/>
  <c r="W615" i="42"/>
  <c r="W614" i="42"/>
  <c r="W613" i="42"/>
  <c r="W612" i="42"/>
  <c r="W611" i="42"/>
  <c r="W610" i="42"/>
  <c r="W609" i="42"/>
  <c r="W608" i="42"/>
  <c r="W607" i="42"/>
  <c r="W606" i="42"/>
  <c r="W605" i="42"/>
  <c r="W604" i="42"/>
  <c r="W603" i="42"/>
  <c r="W602" i="42"/>
  <c r="W601" i="42"/>
  <c r="W600" i="42"/>
  <c r="W599" i="42"/>
  <c r="W598" i="42"/>
  <c r="W597" i="42"/>
  <c r="W596" i="42"/>
  <c r="W595" i="42"/>
  <c r="W594" i="42"/>
  <c r="W593" i="42"/>
  <c r="W592" i="42"/>
  <c r="W591" i="42"/>
  <c r="W590" i="42"/>
  <c r="W589" i="42"/>
  <c r="W588" i="42"/>
  <c r="W587" i="42"/>
  <c r="W586" i="42"/>
  <c r="W585" i="42"/>
  <c r="W584" i="42"/>
  <c r="W583" i="42"/>
  <c r="W582" i="42"/>
  <c r="W581" i="42"/>
  <c r="W580" i="42"/>
  <c r="W579" i="42"/>
  <c r="W578" i="42"/>
  <c r="W577" i="42"/>
  <c r="W576" i="42"/>
  <c r="W575" i="42"/>
  <c r="W574" i="42"/>
  <c r="W573" i="42"/>
  <c r="W572" i="42"/>
  <c r="W571" i="42"/>
  <c r="W570" i="42"/>
  <c r="W569" i="42"/>
  <c r="W568" i="42"/>
  <c r="W567" i="42"/>
  <c r="W566" i="42"/>
  <c r="W565" i="42"/>
  <c r="W564" i="42"/>
  <c r="W563" i="42"/>
  <c r="W562" i="42"/>
  <c r="W561" i="42"/>
  <c r="W560" i="42"/>
  <c r="W559" i="42"/>
  <c r="W558" i="42"/>
  <c r="W5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429" i="42"/>
  <c r="W428" i="42"/>
  <c r="W427" i="42"/>
  <c r="W426" i="42"/>
  <c r="W425" i="42"/>
  <c r="W424" i="42"/>
  <c r="W423" i="42"/>
  <c r="W422" i="42"/>
  <c r="W421" i="42"/>
  <c r="W420" i="42"/>
  <c r="W419" i="42"/>
  <c r="W418" i="42"/>
  <c r="W417" i="42"/>
  <c r="W416" i="42"/>
  <c r="W415" i="42"/>
  <c r="W414" i="42"/>
  <c r="W413" i="42"/>
  <c r="W412" i="42"/>
  <c r="W411" i="42"/>
  <c r="W410" i="42"/>
  <c r="W409" i="42"/>
  <c r="W408" i="42"/>
  <c r="W407" i="42"/>
  <c r="W406" i="42"/>
  <c r="W405" i="42"/>
  <c r="W404" i="42"/>
  <c r="W403" i="42"/>
  <c r="W402" i="42"/>
  <c r="W401" i="42"/>
  <c r="W400" i="42"/>
  <c r="W399" i="42"/>
  <c r="W398" i="42"/>
  <c r="W397" i="42"/>
  <c r="W396" i="42"/>
  <c r="W395" i="42"/>
  <c r="W394" i="42"/>
  <c r="W393" i="42"/>
  <c r="W392" i="42"/>
  <c r="W391" i="42"/>
  <c r="W390" i="42"/>
  <c r="W389" i="42"/>
  <c r="W388" i="42"/>
  <c r="W387" i="42"/>
  <c r="W386" i="42"/>
  <c r="W385" i="42"/>
  <c r="W384" i="42"/>
  <c r="W383" i="42"/>
  <c r="W382" i="42"/>
  <c r="W381" i="42"/>
  <c r="W380" i="42"/>
  <c r="W379" i="42"/>
  <c r="W378" i="42"/>
  <c r="W377" i="42"/>
  <c r="W376" i="42"/>
  <c r="W375" i="42"/>
  <c r="W374" i="42"/>
  <c r="W373" i="42"/>
  <c r="W372" i="42"/>
  <c r="W371" i="42"/>
  <c r="W370" i="42"/>
  <c r="W369" i="42"/>
  <c r="W368" i="42"/>
  <c r="W367" i="42"/>
  <c r="W366" i="42"/>
  <c r="W365" i="42"/>
  <c r="W364" i="42"/>
  <c r="W363" i="42"/>
  <c r="W362" i="42"/>
  <c r="W361" i="42"/>
  <c r="W360" i="42"/>
  <c r="W359" i="42"/>
  <c r="W358" i="42"/>
  <c r="W357" i="42"/>
  <c r="W356" i="42"/>
  <c r="W355" i="42"/>
  <c r="W354" i="42"/>
  <c r="W353" i="42"/>
  <c r="W352" i="42"/>
  <c r="W351" i="42"/>
  <c r="W350" i="42"/>
  <c r="W349" i="42"/>
  <c r="W348" i="42"/>
  <c r="W347" i="42"/>
  <c r="W346" i="42"/>
  <c r="W345" i="42"/>
  <c r="W344" i="42"/>
  <c r="W343" i="42"/>
  <c r="W342" i="42"/>
  <c r="W341" i="42"/>
  <c r="W340" i="42"/>
  <c r="W339" i="42"/>
  <c r="W338" i="42"/>
  <c r="W337" i="42"/>
  <c r="W336" i="42"/>
  <c r="W335" i="42"/>
  <c r="W334" i="42"/>
  <c r="W333" i="42"/>
  <c r="W332" i="42"/>
  <c r="W331" i="42"/>
  <c r="W330" i="42"/>
  <c r="W329" i="42"/>
  <c r="W328" i="42"/>
  <c r="W327" i="42"/>
  <c r="W326" i="42"/>
  <c r="W325" i="42"/>
  <c r="W324" i="42"/>
  <c r="W323" i="42"/>
  <c r="W322" i="42"/>
  <c r="W321" i="42"/>
  <c r="W320" i="42"/>
  <c r="W319" i="42"/>
  <c r="W318" i="42"/>
  <c r="W317" i="42"/>
  <c r="W316" i="42"/>
  <c r="W315" i="42"/>
  <c r="W314" i="42"/>
  <c r="W313" i="42"/>
  <c r="W312" i="42"/>
  <c r="W311" i="42"/>
  <c r="W310" i="42"/>
  <c r="W309" i="42"/>
  <c r="W308" i="42"/>
  <c r="W307" i="42"/>
  <c r="W306" i="42"/>
  <c r="W305" i="42"/>
  <c r="W304" i="42"/>
  <c r="W303" i="42"/>
  <c r="W302" i="42"/>
  <c r="W301" i="42"/>
  <c r="W300" i="42"/>
  <c r="W299" i="42"/>
  <c r="W298" i="42"/>
  <c r="W297" i="42"/>
  <c r="W296" i="42"/>
  <c r="W295" i="42"/>
  <c r="W294" i="42"/>
  <c r="W293" i="42"/>
  <c r="W292" i="42"/>
  <c r="W291" i="42"/>
  <c r="W290" i="42"/>
  <c r="W289" i="42"/>
  <c r="W288" i="42"/>
  <c r="W287" i="42"/>
  <c r="W286" i="42"/>
  <c r="W285" i="42"/>
  <c r="W284" i="42"/>
  <c r="W283" i="42"/>
  <c r="W282" i="42"/>
  <c r="W281" i="42"/>
  <c r="W280" i="42"/>
  <c r="W279" i="42"/>
  <c r="W278" i="42"/>
  <c r="W277" i="42"/>
  <c r="W276" i="42"/>
  <c r="W275" i="42"/>
  <c r="W274" i="42"/>
  <c r="W273" i="42"/>
  <c r="W272" i="42"/>
  <c r="W271" i="42"/>
  <c r="W270" i="42"/>
  <c r="W269" i="42"/>
  <c r="W268" i="42"/>
  <c r="W267" i="42"/>
  <c r="W266" i="42"/>
  <c r="W265" i="42"/>
  <c r="W264" i="42"/>
  <c r="W263" i="42"/>
  <c r="W262" i="42"/>
  <c r="W261" i="42"/>
  <c r="W260" i="42"/>
  <c r="W259" i="42"/>
  <c r="W258" i="42"/>
  <c r="W257" i="42"/>
  <c r="W256" i="42"/>
  <c r="W255" i="42"/>
  <c r="W254" i="42"/>
  <c r="W253" i="42"/>
  <c r="W252" i="42"/>
  <c r="W251" i="42"/>
  <c r="W250" i="42"/>
  <c r="W249" i="42"/>
  <c r="W248" i="42"/>
  <c r="W247" i="42"/>
  <c r="W246" i="42"/>
  <c r="W245" i="42"/>
  <c r="W244" i="42"/>
  <c r="W243" i="42"/>
  <c r="W242" i="42"/>
  <c r="W241" i="42"/>
  <c r="W240" i="42"/>
  <c r="W239" i="42"/>
  <c r="W238" i="42"/>
  <c r="W237" i="42"/>
  <c r="W236" i="42"/>
  <c r="W235" i="42"/>
  <c r="W234" i="42"/>
  <c r="W233" i="42"/>
  <c r="W232" i="42"/>
  <c r="W231" i="42"/>
  <c r="W230" i="42"/>
  <c r="W229" i="42"/>
  <c r="W228" i="42"/>
  <c r="W227" i="42"/>
  <c r="X226" i="42"/>
  <c r="T225" i="42"/>
  <c r="G225" i="42"/>
  <c r="H225" i="42" s="1"/>
  <c r="T224" i="42"/>
  <c r="H224" i="42"/>
  <c r="G224" i="42"/>
  <c r="T223" i="42"/>
  <c r="H223" i="42"/>
  <c r="G223" i="42"/>
  <c r="T222" i="42"/>
  <c r="G222" i="42"/>
  <c r="H222" i="42" s="1"/>
  <c r="T221" i="42"/>
  <c r="G221" i="42"/>
  <c r="H221" i="42" s="1"/>
  <c r="T220" i="42"/>
  <c r="H220" i="42"/>
  <c r="G220" i="42"/>
  <c r="T219" i="42"/>
  <c r="G219" i="42"/>
  <c r="H219" i="42" s="1"/>
  <c r="T218" i="42"/>
  <c r="H218" i="42"/>
  <c r="G218" i="42"/>
  <c r="T217" i="42"/>
  <c r="G217" i="42"/>
  <c r="H217" i="42" s="1"/>
  <c r="T216" i="42"/>
  <c r="H216" i="42"/>
  <c r="G216" i="42"/>
  <c r="T215" i="42"/>
  <c r="H215" i="42"/>
  <c r="G215" i="42"/>
  <c r="T214" i="42"/>
  <c r="G214" i="42"/>
  <c r="H214" i="42" s="1"/>
  <c r="T213" i="42"/>
  <c r="G213" i="42"/>
  <c r="H213" i="42" s="1"/>
  <c r="T212" i="42"/>
  <c r="H212" i="42"/>
  <c r="G212" i="42"/>
  <c r="T211" i="42"/>
  <c r="G211" i="42"/>
  <c r="H211" i="42" s="1"/>
  <c r="T210" i="42"/>
  <c r="H210" i="42"/>
  <c r="G210" i="42"/>
  <c r="T209" i="42"/>
  <c r="G209" i="42"/>
  <c r="H209" i="42" s="1"/>
  <c r="T208" i="42"/>
  <c r="H208" i="42"/>
  <c r="G208" i="42"/>
  <c r="T207" i="42"/>
  <c r="H207" i="42"/>
  <c r="G207" i="42"/>
  <c r="T206" i="42"/>
  <c r="G206" i="42"/>
  <c r="H206" i="42" s="1"/>
  <c r="T205" i="42"/>
  <c r="G205" i="42"/>
  <c r="H205" i="42" s="1"/>
  <c r="T204" i="42"/>
  <c r="H204" i="42"/>
  <c r="G204" i="42"/>
  <c r="T203" i="42"/>
  <c r="G203" i="42"/>
  <c r="H203" i="42" s="1"/>
  <c r="T202" i="42"/>
  <c r="H202" i="42"/>
  <c r="G202" i="42"/>
  <c r="T201" i="42"/>
  <c r="G201" i="42"/>
  <c r="H201" i="42" s="1"/>
  <c r="T200" i="42"/>
  <c r="H200" i="42"/>
  <c r="G200" i="42"/>
  <c r="T199" i="42"/>
  <c r="H199" i="42"/>
  <c r="G199" i="42"/>
  <c r="T198" i="42"/>
  <c r="G198" i="42"/>
  <c r="H198" i="42" s="1"/>
  <c r="T197" i="42"/>
  <c r="G197" i="42"/>
  <c r="H197" i="42" s="1"/>
  <c r="T196" i="42"/>
  <c r="H196" i="42"/>
  <c r="G196" i="42"/>
  <c r="T195" i="42"/>
  <c r="G195" i="42"/>
  <c r="H195" i="42" s="1"/>
  <c r="T194" i="42"/>
  <c r="H194" i="42"/>
  <c r="G194" i="42"/>
  <c r="T193" i="42"/>
  <c r="G193" i="42"/>
  <c r="H193" i="42" s="1"/>
  <c r="T192" i="42"/>
  <c r="H192" i="42"/>
  <c r="G192" i="42"/>
  <c r="T191" i="42"/>
  <c r="H191" i="42"/>
  <c r="G191" i="42"/>
  <c r="T190" i="42"/>
  <c r="G190" i="42"/>
  <c r="H190" i="42" s="1"/>
  <c r="T189" i="42"/>
  <c r="G189" i="42"/>
  <c r="H189" i="42" s="1"/>
  <c r="T188" i="42"/>
  <c r="H188" i="42"/>
  <c r="G188" i="42"/>
  <c r="T187" i="42"/>
  <c r="G187" i="42"/>
  <c r="H187" i="42" s="1"/>
  <c r="T186" i="42"/>
  <c r="H186" i="42"/>
  <c r="G186" i="42"/>
  <c r="T185" i="42"/>
  <c r="G185" i="42"/>
  <c r="H185" i="42" s="1"/>
  <c r="T184" i="42"/>
  <c r="H184" i="42"/>
  <c r="G184" i="42"/>
  <c r="T183" i="42"/>
  <c r="H183" i="42"/>
  <c r="G183" i="42"/>
  <c r="T182" i="42"/>
  <c r="G182" i="42"/>
  <c r="H182" i="42" s="1"/>
  <c r="T181" i="42"/>
  <c r="G181" i="42"/>
  <c r="H181" i="42" s="1"/>
  <c r="T180" i="42"/>
  <c r="H180" i="42"/>
  <c r="G180" i="42"/>
  <c r="T179" i="42"/>
  <c r="G179" i="42"/>
  <c r="H179" i="42" s="1"/>
  <c r="T178" i="42"/>
  <c r="H178" i="42"/>
  <c r="G178" i="42"/>
  <c r="T177" i="42"/>
  <c r="G177" i="42"/>
  <c r="H177" i="42" s="1"/>
  <c r="T176" i="42"/>
  <c r="H176" i="42"/>
  <c r="G176" i="42"/>
  <c r="T175" i="42"/>
  <c r="H175" i="42"/>
  <c r="G175" i="42"/>
  <c r="T174" i="42"/>
  <c r="G174" i="42"/>
  <c r="H174" i="42" s="1"/>
  <c r="T173" i="42"/>
  <c r="G173" i="42"/>
  <c r="H173" i="42" s="1"/>
  <c r="T172" i="42"/>
  <c r="H172" i="42"/>
  <c r="G172" i="42"/>
  <c r="T171" i="42"/>
  <c r="G171" i="42"/>
  <c r="H171" i="42" s="1"/>
  <c r="T170" i="42"/>
  <c r="H170" i="42"/>
  <c r="G170" i="42"/>
  <c r="T169" i="42"/>
  <c r="G169" i="42"/>
  <c r="H169" i="42" s="1"/>
  <c r="T168" i="42"/>
  <c r="H168" i="42"/>
  <c r="G168" i="42"/>
  <c r="T167" i="42"/>
  <c r="H167" i="42"/>
  <c r="G167" i="42"/>
  <c r="T166" i="42"/>
  <c r="G166" i="42"/>
  <c r="H166" i="42" s="1"/>
  <c r="T165" i="42"/>
  <c r="G165" i="42"/>
  <c r="H165" i="42" s="1"/>
  <c r="T164" i="42"/>
  <c r="H164" i="42"/>
  <c r="G164" i="42"/>
  <c r="T163" i="42"/>
  <c r="G163" i="42"/>
  <c r="H163" i="42" s="1"/>
  <c r="T162" i="42"/>
  <c r="H162" i="42"/>
  <c r="G162" i="42"/>
  <c r="T161" i="42"/>
  <c r="G161" i="42"/>
  <c r="H161" i="42" s="1"/>
  <c r="T160" i="42"/>
  <c r="H160" i="42"/>
  <c r="G160" i="42"/>
  <c r="T159" i="42"/>
  <c r="H159" i="42"/>
  <c r="G159" i="42"/>
  <c r="T158" i="42"/>
  <c r="G158" i="42"/>
  <c r="H158" i="42" s="1"/>
  <c r="T157" i="42"/>
  <c r="G157" i="42"/>
  <c r="H157" i="42" s="1"/>
  <c r="T156" i="42"/>
  <c r="H156" i="42"/>
  <c r="G156" i="42"/>
  <c r="T155" i="42"/>
  <c r="G155" i="42"/>
  <c r="H155" i="42" s="1"/>
  <c r="T154" i="42"/>
  <c r="H154" i="42"/>
  <c r="G154" i="42"/>
  <c r="T153" i="42"/>
  <c r="G153" i="42"/>
  <c r="H153" i="42" s="1"/>
  <c r="T152" i="42"/>
  <c r="H152" i="42"/>
  <c r="G152" i="42"/>
  <c r="T151" i="42"/>
  <c r="H151" i="42"/>
  <c r="G151" i="42"/>
  <c r="T150" i="42"/>
  <c r="G150" i="42"/>
  <c r="H150" i="42" s="1"/>
  <c r="T149" i="42"/>
  <c r="G149" i="42"/>
  <c r="H149" i="42" s="1"/>
  <c r="T148" i="42"/>
  <c r="H148" i="42"/>
  <c r="G148" i="42"/>
  <c r="T147" i="42"/>
  <c r="G147" i="42"/>
  <c r="H147" i="42" s="1"/>
  <c r="T146" i="42"/>
  <c r="H146" i="42"/>
  <c r="G146" i="42"/>
  <c r="T145" i="42"/>
  <c r="G145" i="42"/>
  <c r="H145" i="42" s="1"/>
  <c r="T144" i="42"/>
  <c r="H144" i="42"/>
  <c r="G144" i="42"/>
  <c r="T143" i="42"/>
  <c r="H143" i="42"/>
  <c r="G143" i="42"/>
  <c r="T142" i="42"/>
  <c r="G142" i="42"/>
  <c r="H142" i="42" s="1"/>
  <c r="T141" i="42"/>
  <c r="G141" i="42"/>
  <c r="H141" i="42" s="1"/>
  <c r="T140" i="42"/>
  <c r="H140" i="42"/>
  <c r="G140" i="42"/>
  <c r="T139" i="42"/>
  <c r="G139" i="42"/>
  <c r="H139" i="42" s="1"/>
  <c r="T138" i="42"/>
  <c r="H138" i="42"/>
  <c r="G138" i="42"/>
  <c r="T137" i="42"/>
  <c r="G137" i="42"/>
  <c r="H137" i="42" s="1"/>
  <c r="T136" i="42"/>
  <c r="H136" i="42"/>
  <c r="G136" i="42"/>
  <c r="T135" i="42"/>
  <c r="H135" i="42"/>
  <c r="G135" i="42"/>
  <c r="T134" i="42"/>
  <c r="G134" i="42"/>
  <c r="H134" i="42" s="1"/>
  <c r="T133" i="42"/>
  <c r="G133" i="42"/>
  <c r="H133" i="42" s="1"/>
  <c r="T132" i="42"/>
  <c r="H132" i="42"/>
  <c r="G132" i="42"/>
  <c r="T131" i="42"/>
  <c r="G131" i="42"/>
  <c r="H131" i="42" s="1"/>
  <c r="T130" i="42"/>
  <c r="H130" i="42"/>
  <c r="G130" i="42"/>
  <c r="T129" i="42"/>
  <c r="G129" i="42"/>
  <c r="H129" i="42" s="1"/>
  <c r="T128" i="42"/>
  <c r="H128" i="42"/>
  <c r="G128" i="42"/>
  <c r="T127" i="42"/>
  <c r="H127" i="42"/>
  <c r="G127" i="42"/>
  <c r="T126" i="42"/>
  <c r="G126" i="42"/>
  <c r="H126" i="42" s="1"/>
  <c r="T125" i="42"/>
  <c r="G125" i="42"/>
  <c r="H125" i="42" s="1"/>
  <c r="T124" i="42"/>
  <c r="H124" i="42"/>
  <c r="G124" i="42"/>
  <c r="T123" i="42"/>
  <c r="G123" i="42"/>
  <c r="H123" i="42" s="1"/>
  <c r="T122" i="42"/>
  <c r="H122" i="42"/>
  <c r="G122" i="42"/>
  <c r="T121" i="42"/>
  <c r="G121" i="42"/>
  <c r="H121" i="42" s="1"/>
  <c r="G120" i="42"/>
  <c r="H120" i="42" s="1"/>
  <c r="G119" i="42"/>
  <c r="H119" i="42" s="1"/>
  <c r="H118" i="42"/>
  <c r="G118" i="42"/>
  <c r="G117" i="42"/>
  <c r="H117" i="42" s="1"/>
  <c r="T116" i="42"/>
  <c r="H116" i="42"/>
  <c r="G116" i="42"/>
  <c r="H115" i="42"/>
  <c r="G115" i="42"/>
  <c r="H114" i="42"/>
  <c r="G114" i="42"/>
  <c r="G113" i="42"/>
  <c r="H113" i="42" s="1"/>
  <c r="T112" i="42"/>
  <c r="G112" i="42"/>
  <c r="H112" i="42" s="1"/>
  <c r="H111" i="42"/>
  <c r="G111" i="42"/>
  <c r="G110" i="42"/>
  <c r="H110" i="42" s="1"/>
  <c r="T109" i="42"/>
  <c r="H109" i="42"/>
  <c r="G109" i="42"/>
  <c r="T108" i="42"/>
  <c r="H108" i="42"/>
  <c r="G108" i="42"/>
  <c r="T107" i="42"/>
  <c r="G107" i="42"/>
  <c r="H107" i="42" s="1"/>
  <c r="T106" i="42"/>
  <c r="G106" i="42"/>
  <c r="H106" i="42" s="1"/>
  <c r="H105" i="42"/>
  <c r="G105" i="42"/>
  <c r="G104" i="42"/>
  <c r="H104" i="42" s="1"/>
  <c r="G103" i="42"/>
  <c r="H103" i="42" s="1"/>
  <c r="G102" i="42"/>
  <c r="H102" i="42" s="1"/>
  <c r="T101" i="42"/>
  <c r="H101" i="42"/>
  <c r="G101" i="42"/>
  <c r="T100" i="42"/>
  <c r="G100" i="42"/>
  <c r="H100" i="42" s="1"/>
  <c r="T99" i="42"/>
  <c r="H99" i="42"/>
  <c r="G99" i="42"/>
  <c r="T98" i="42"/>
  <c r="G98" i="42"/>
  <c r="H98" i="42" s="1"/>
  <c r="T97" i="42"/>
  <c r="H97" i="42"/>
  <c r="G97" i="42"/>
  <c r="T96" i="42"/>
  <c r="H96" i="42"/>
  <c r="G96" i="42"/>
  <c r="G95" i="42"/>
  <c r="H95" i="42" s="1"/>
  <c r="G94" i="42"/>
  <c r="H94" i="42" s="1"/>
  <c r="G93" i="42"/>
  <c r="H93" i="42" s="1"/>
  <c r="H92" i="42"/>
  <c r="G92" i="42"/>
  <c r="G91" i="42"/>
  <c r="H91" i="42" s="1"/>
  <c r="G90" i="42"/>
  <c r="H90" i="42" s="1"/>
  <c r="G89" i="42"/>
  <c r="H89" i="42" s="1"/>
  <c r="H88" i="42"/>
  <c r="G88" i="42"/>
  <c r="G87" i="42"/>
  <c r="H87" i="42" s="1"/>
  <c r="G86" i="42"/>
  <c r="H86" i="42" s="1"/>
  <c r="G85" i="42"/>
  <c r="H85" i="42" s="1"/>
  <c r="H84" i="42"/>
  <c r="G84" i="42"/>
  <c r="G83" i="42"/>
  <c r="H83" i="42" s="1"/>
  <c r="G82" i="42"/>
  <c r="H82" i="42" s="1"/>
  <c r="G81" i="42"/>
  <c r="H81" i="42" s="1"/>
  <c r="H80" i="42"/>
  <c r="G80" i="42"/>
  <c r="G79" i="42"/>
  <c r="H79" i="42" s="1"/>
  <c r="G78" i="42"/>
  <c r="H78" i="42" s="1"/>
  <c r="G77" i="42"/>
  <c r="H77" i="42" s="1"/>
  <c r="H76" i="42"/>
  <c r="G76" i="42"/>
  <c r="G75" i="42"/>
  <c r="H75" i="42" s="1"/>
  <c r="G74" i="42"/>
  <c r="H74" i="42" s="1"/>
  <c r="G73" i="42"/>
  <c r="H73" i="42" s="1"/>
  <c r="H72" i="42"/>
  <c r="G72" i="42"/>
  <c r="G71" i="42"/>
  <c r="H71" i="42" s="1"/>
  <c r="G70" i="42"/>
  <c r="H70" i="42" s="1"/>
  <c r="G69" i="42"/>
  <c r="H69" i="42" s="1"/>
  <c r="H68" i="42"/>
  <c r="G68" i="42"/>
  <c r="G67" i="42"/>
  <c r="H67" i="42" s="1"/>
  <c r="G66" i="42"/>
  <c r="H66" i="42" s="1"/>
  <c r="G65" i="42"/>
  <c r="H65" i="42" s="1"/>
  <c r="H64" i="42"/>
  <c r="G64" i="42"/>
  <c r="G63" i="42"/>
  <c r="H63" i="42" s="1"/>
  <c r="G62" i="42"/>
  <c r="H62" i="42" s="1"/>
  <c r="G61" i="42"/>
  <c r="H61" i="42" s="1"/>
  <c r="H60" i="42"/>
  <c r="G60" i="42"/>
  <c r="G59" i="42"/>
  <c r="H59" i="42" s="1"/>
  <c r="G58" i="42"/>
  <c r="H58" i="42" s="1"/>
  <c r="G57" i="42"/>
  <c r="H57" i="42" s="1"/>
  <c r="H56" i="42"/>
  <c r="G56" i="42"/>
  <c r="G55" i="42"/>
  <c r="H55" i="42" s="1"/>
  <c r="G54" i="42"/>
  <c r="H54" i="42" s="1"/>
  <c r="G53" i="42"/>
  <c r="H53" i="42" s="1"/>
  <c r="G52" i="42"/>
  <c r="H52" i="42" s="1"/>
  <c r="G51" i="42"/>
  <c r="H51" i="42" s="1"/>
  <c r="G50" i="42"/>
  <c r="H50" i="42" s="1"/>
  <c r="G49" i="42"/>
  <c r="H49" i="42" s="1"/>
  <c r="F44" i="42"/>
  <c r="F43" i="42"/>
  <c r="F39" i="42"/>
  <c r="C39" i="42"/>
  <c r="F24" i="42"/>
  <c r="E24" i="42"/>
  <c r="F23" i="42"/>
  <c r="E23" i="42" s="1"/>
  <c r="F22" i="42"/>
  <c r="E22" i="42"/>
  <c r="C19" i="42"/>
  <c r="C18" i="42"/>
  <c r="C17" i="42"/>
  <c r="C16" i="42"/>
  <c r="C15" i="42"/>
  <c r="C14" i="42"/>
  <c r="F12" i="42"/>
  <c r="F11" i="42"/>
  <c r="C11" i="42"/>
  <c r="F10" i="42"/>
  <c r="C10" i="42"/>
  <c r="C9" i="42"/>
  <c r="F8" i="42"/>
  <c r="C8" i="42"/>
  <c r="F7" i="42"/>
  <c r="C7" i="42"/>
  <c r="F6" i="42"/>
  <c r="C6" i="42"/>
  <c r="E1" i="42"/>
  <c r="W1035" i="41"/>
  <c r="W1034" i="41"/>
  <c r="W1033" i="41"/>
  <c r="W1032" i="41"/>
  <c r="W1031" i="41"/>
  <c r="W1030" i="41"/>
  <c r="W1029" i="41"/>
  <c r="W1028" i="41"/>
  <c r="W1027" i="41"/>
  <c r="W1026" i="41"/>
  <c r="W1025" i="41"/>
  <c r="W1024" i="41"/>
  <c r="W1023" i="41"/>
  <c r="W1022" i="41"/>
  <c r="W1021" i="41"/>
  <c r="W1020" i="41"/>
  <c r="W1019" i="41"/>
  <c r="W1018" i="41"/>
  <c r="W1017" i="41"/>
  <c r="W1016" i="41"/>
  <c r="W1015" i="41"/>
  <c r="W1014" i="41"/>
  <c r="W1013" i="41"/>
  <c r="W1012" i="41"/>
  <c r="W1011" i="41"/>
  <c r="W1010" i="41"/>
  <c r="W1009" i="41"/>
  <c r="W1008" i="41"/>
  <c r="W1007" i="41"/>
  <c r="W1006" i="41"/>
  <c r="W1005" i="41"/>
  <c r="W1004" i="41"/>
  <c r="W1003" i="41"/>
  <c r="W1002" i="41"/>
  <c r="W1001" i="41"/>
  <c r="W1000" i="41"/>
  <c r="W999" i="41"/>
  <c r="W998" i="41"/>
  <c r="W997" i="41"/>
  <c r="W996" i="41"/>
  <c r="W995" i="41"/>
  <c r="W994" i="41"/>
  <c r="W993" i="41"/>
  <c r="W992" i="41"/>
  <c r="W991" i="41"/>
  <c r="W990" i="41"/>
  <c r="W989" i="41"/>
  <c r="W988" i="41"/>
  <c r="W987" i="41"/>
  <c r="W986" i="41"/>
  <c r="W985" i="41"/>
  <c r="W984" i="41"/>
  <c r="W983" i="41"/>
  <c r="W982" i="41"/>
  <c r="W981" i="41"/>
  <c r="W980" i="41"/>
  <c r="W979" i="41"/>
  <c r="W978" i="41"/>
  <c r="W977" i="41"/>
  <c r="W976" i="41"/>
  <c r="W975" i="41"/>
  <c r="W974" i="41"/>
  <c r="W973" i="41"/>
  <c r="W972" i="41"/>
  <c r="W971" i="41"/>
  <c r="W970" i="41"/>
  <c r="W969" i="41"/>
  <c r="W968" i="41"/>
  <c r="W967" i="41"/>
  <c r="W966" i="41"/>
  <c r="W965" i="41"/>
  <c r="W964" i="41"/>
  <c r="W963" i="41"/>
  <c r="W962" i="41"/>
  <c r="W961" i="41"/>
  <c r="W960" i="41"/>
  <c r="W959" i="41"/>
  <c r="W958" i="41"/>
  <c r="W957" i="41"/>
  <c r="W956" i="41"/>
  <c r="W955" i="41"/>
  <c r="W954" i="41"/>
  <c r="W953" i="41"/>
  <c r="W952" i="41"/>
  <c r="W951" i="41"/>
  <c r="W950" i="41"/>
  <c r="W949" i="41"/>
  <c r="W948" i="41"/>
  <c r="W947" i="41"/>
  <c r="W946" i="41"/>
  <c r="W945" i="41"/>
  <c r="W944" i="41"/>
  <c r="W943" i="41"/>
  <c r="W942" i="41"/>
  <c r="W941" i="41"/>
  <c r="W940" i="41"/>
  <c r="W939" i="41"/>
  <c r="W938" i="41"/>
  <c r="W937" i="41"/>
  <c r="W936" i="41"/>
  <c r="W935" i="41"/>
  <c r="W934" i="41"/>
  <c r="W933" i="41"/>
  <c r="W932" i="41"/>
  <c r="W931" i="41"/>
  <c r="W930" i="41"/>
  <c r="W929" i="41"/>
  <c r="W928" i="41"/>
  <c r="W927" i="41"/>
  <c r="W926" i="41"/>
  <c r="W925" i="41"/>
  <c r="W924" i="41"/>
  <c r="W923" i="41"/>
  <c r="W922" i="41"/>
  <c r="W921" i="41"/>
  <c r="W920" i="41"/>
  <c r="W919" i="41"/>
  <c r="W918" i="41"/>
  <c r="W917" i="41"/>
  <c r="W916" i="41"/>
  <c r="W915" i="41"/>
  <c r="W914" i="41"/>
  <c r="W913" i="41"/>
  <c r="W912" i="41"/>
  <c r="W911" i="41"/>
  <c r="W910" i="41"/>
  <c r="W909" i="41"/>
  <c r="W908" i="41"/>
  <c r="W907" i="41"/>
  <c r="W906" i="41"/>
  <c r="W905" i="41"/>
  <c r="W904" i="41"/>
  <c r="W903" i="41"/>
  <c r="W902" i="41"/>
  <c r="W901" i="41"/>
  <c r="W900" i="41"/>
  <c r="W899" i="41"/>
  <c r="W898" i="41"/>
  <c r="W897" i="41"/>
  <c r="W896" i="41"/>
  <c r="W895" i="41"/>
  <c r="W894" i="41"/>
  <c r="W893" i="41"/>
  <c r="W892" i="41"/>
  <c r="W891" i="41"/>
  <c r="W890" i="41"/>
  <c r="W889" i="41"/>
  <c r="W888" i="41"/>
  <c r="W887" i="41"/>
  <c r="W886" i="41"/>
  <c r="W885" i="41"/>
  <c r="W884" i="41"/>
  <c r="W883" i="41"/>
  <c r="W882" i="41"/>
  <c r="W881" i="41"/>
  <c r="W880" i="41"/>
  <c r="W879" i="41"/>
  <c r="W878" i="41"/>
  <c r="W877" i="41"/>
  <c r="W876" i="41"/>
  <c r="W875" i="41"/>
  <c r="W874" i="41"/>
  <c r="W873" i="41"/>
  <c r="W872" i="41"/>
  <c r="W871" i="41"/>
  <c r="W870" i="41"/>
  <c r="W869" i="41"/>
  <c r="W868" i="41"/>
  <c r="W867" i="41"/>
  <c r="W866" i="41"/>
  <c r="W865" i="41"/>
  <c r="W864" i="41"/>
  <c r="W863" i="41"/>
  <c r="W862" i="41"/>
  <c r="W861" i="41"/>
  <c r="W860" i="41"/>
  <c r="W859" i="41"/>
  <c r="W858" i="41"/>
  <c r="W857" i="41"/>
  <c r="W856" i="41"/>
  <c r="W855" i="41"/>
  <c r="W854" i="41"/>
  <c r="W853" i="41"/>
  <c r="W852" i="41"/>
  <c r="W851" i="41"/>
  <c r="W850" i="41"/>
  <c r="W849" i="41"/>
  <c r="W848" i="41"/>
  <c r="W847" i="41"/>
  <c r="W846" i="41"/>
  <c r="W845" i="41"/>
  <c r="W844" i="41"/>
  <c r="W843" i="41"/>
  <c r="W842" i="41"/>
  <c r="W841" i="41"/>
  <c r="W840" i="41"/>
  <c r="W839" i="41"/>
  <c r="W838" i="41"/>
  <c r="W837" i="41"/>
  <c r="W836" i="41"/>
  <c r="W835" i="41"/>
  <c r="W834" i="41"/>
  <c r="W833" i="41"/>
  <c r="W832" i="41"/>
  <c r="W831" i="41"/>
  <c r="W830" i="41"/>
  <c r="W829" i="41"/>
  <c r="W828" i="41"/>
  <c r="W827" i="41"/>
  <c r="W826" i="41"/>
  <c r="W825" i="41"/>
  <c r="W824" i="41"/>
  <c r="W823" i="41"/>
  <c r="W822" i="41"/>
  <c r="W821" i="41"/>
  <c r="W820" i="41"/>
  <c r="W819" i="41"/>
  <c r="W818" i="41"/>
  <c r="W817" i="41"/>
  <c r="W816" i="41"/>
  <c r="W815" i="41"/>
  <c r="W814" i="41"/>
  <c r="W813" i="41"/>
  <c r="W812" i="41"/>
  <c r="W811" i="41"/>
  <c r="W810" i="41"/>
  <c r="W809" i="41"/>
  <c r="W808" i="41"/>
  <c r="W807" i="41"/>
  <c r="W806" i="41"/>
  <c r="W805" i="41"/>
  <c r="W804" i="41"/>
  <c r="W803" i="41"/>
  <c r="W802" i="41"/>
  <c r="W801" i="41"/>
  <c r="W800" i="41"/>
  <c r="W799" i="41"/>
  <c r="W798" i="41"/>
  <c r="W797" i="41"/>
  <c r="W796" i="41"/>
  <c r="W795" i="41"/>
  <c r="W794" i="41"/>
  <c r="W793" i="41"/>
  <c r="W792" i="41"/>
  <c r="W791" i="41"/>
  <c r="W790" i="41"/>
  <c r="W789" i="41"/>
  <c r="W788" i="41"/>
  <c r="W787" i="41"/>
  <c r="W786" i="41"/>
  <c r="W785" i="41"/>
  <c r="W784" i="41"/>
  <c r="W783" i="41"/>
  <c r="W782" i="41"/>
  <c r="W781" i="41"/>
  <c r="W780" i="41"/>
  <c r="W779" i="41"/>
  <c r="W778" i="41"/>
  <c r="W777" i="41"/>
  <c r="W776" i="41"/>
  <c r="W775" i="41"/>
  <c r="W774" i="41"/>
  <c r="W773" i="41"/>
  <c r="W772" i="41"/>
  <c r="W771" i="41"/>
  <c r="W770" i="41"/>
  <c r="W769" i="41"/>
  <c r="W768" i="41"/>
  <c r="W767" i="41"/>
  <c r="W766" i="41"/>
  <c r="W765" i="41"/>
  <c r="W764" i="41"/>
  <c r="W763" i="41"/>
  <c r="W762" i="41"/>
  <c r="W761" i="41"/>
  <c r="W760" i="41"/>
  <c r="W759" i="41"/>
  <c r="W758" i="41"/>
  <c r="W757" i="41"/>
  <c r="W756" i="41"/>
  <c r="W755" i="41"/>
  <c r="W754" i="41"/>
  <c r="W753" i="41"/>
  <c r="W752" i="41"/>
  <c r="W751" i="41"/>
  <c r="W750" i="41"/>
  <c r="W749" i="41"/>
  <c r="W748" i="41"/>
  <c r="W747" i="41"/>
  <c r="W746" i="41"/>
  <c r="W745" i="41"/>
  <c r="W744" i="41"/>
  <c r="W743" i="41"/>
  <c r="W742" i="41"/>
  <c r="W741" i="41"/>
  <c r="W740" i="41"/>
  <c r="W739" i="41"/>
  <c r="W738" i="41"/>
  <c r="W737" i="41"/>
  <c r="W736" i="41"/>
  <c r="W735" i="41"/>
  <c r="W734" i="41"/>
  <c r="W733" i="41"/>
  <c r="W732" i="41"/>
  <c r="W731" i="41"/>
  <c r="W730" i="41"/>
  <c r="W729" i="41"/>
  <c r="W728" i="41"/>
  <c r="W727" i="41"/>
  <c r="W726" i="41"/>
  <c r="W725" i="41"/>
  <c r="W724" i="41"/>
  <c r="W723" i="41"/>
  <c r="W722" i="41"/>
  <c r="W721" i="41"/>
  <c r="W720" i="41"/>
  <c r="W719" i="41"/>
  <c r="W718" i="41"/>
  <c r="W717" i="41"/>
  <c r="W716" i="41"/>
  <c r="W715" i="41"/>
  <c r="W714" i="41"/>
  <c r="W713" i="41"/>
  <c r="W712" i="41"/>
  <c r="W711" i="41"/>
  <c r="W710" i="41"/>
  <c r="W709" i="41"/>
  <c r="W708" i="41"/>
  <c r="W707" i="41"/>
  <c r="W706" i="41"/>
  <c r="W705" i="41"/>
  <c r="W704" i="41"/>
  <c r="W703" i="41"/>
  <c r="W702" i="41"/>
  <c r="W701" i="41"/>
  <c r="W700" i="41"/>
  <c r="W699" i="41"/>
  <c r="W698" i="41"/>
  <c r="W697" i="41"/>
  <c r="W696" i="41"/>
  <c r="W695" i="41"/>
  <c r="W694" i="41"/>
  <c r="W693" i="41"/>
  <c r="W692" i="41"/>
  <c r="W691" i="41"/>
  <c r="W690" i="41"/>
  <c r="W689" i="41"/>
  <c r="W688" i="41"/>
  <c r="W687" i="41"/>
  <c r="W686" i="41"/>
  <c r="W685" i="41"/>
  <c r="W684" i="41"/>
  <c r="W683" i="41"/>
  <c r="W682" i="41"/>
  <c r="W681" i="41"/>
  <c r="W680" i="41"/>
  <c r="W679" i="41"/>
  <c r="W678" i="41"/>
  <c r="W677" i="41"/>
  <c r="W676" i="41"/>
  <c r="W675" i="41"/>
  <c r="W674" i="41"/>
  <c r="W673" i="41"/>
  <c r="W672" i="41"/>
  <c r="W671" i="41"/>
  <c r="W670" i="41"/>
  <c r="W669" i="41"/>
  <c r="W668" i="41"/>
  <c r="W667" i="41"/>
  <c r="W666" i="41"/>
  <c r="W665" i="41"/>
  <c r="W664" i="41"/>
  <c r="W663" i="41"/>
  <c r="W662" i="41"/>
  <c r="W661" i="41"/>
  <c r="W660" i="41"/>
  <c r="W659" i="41"/>
  <c r="W658" i="41"/>
  <c r="W657" i="41"/>
  <c r="W656" i="41"/>
  <c r="W655" i="41"/>
  <c r="W654" i="41"/>
  <c r="W653" i="41"/>
  <c r="W652" i="41"/>
  <c r="W651" i="41"/>
  <c r="W650" i="41"/>
  <c r="W649" i="41"/>
  <c r="W648" i="41"/>
  <c r="W647" i="41"/>
  <c r="W646" i="41"/>
  <c r="W645" i="41"/>
  <c r="W644" i="41"/>
  <c r="W643" i="41"/>
  <c r="W642" i="41"/>
  <c r="W641" i="41"/>
  <c r="W640" i="41"/>
  <c r="W639" i="41"/>
  <c r="W638" i="41"/>
  <c r="W637" i="41"/>
  <c r="W636" i="41"/>
  <c r="W635" i="41"/>
  <c r="W634" i="41"/>
  <c r="W633" i="41"/>
  <c r="W632" i="41"/>
  <c r="W631" i="41"/>
  <c r="W630" i="41"/>
  <c r="W629" i="41"/>
  <c r="W628" i="41"/>
  <c r="W627" i="41"/>
  <c r="W626" i="41"/>
  <c r="W625" i="41"/>
  <c r="W624" i="41"/>
  <c r="W623" i="41"/>
  <c r="W622" i="41"/>
  <c r="W621" i="41"/>
  <c r="W620" i="41"/>
  <c r="W619" i="41"/>
  <c r="W618" i="41"/>
  <c r="W617" i="41"/>
  <c r="W616" i="41"/>
  <c r="W615" i="41"/>
  <c r="W614" i="41"/>
  <c r="W613" i="41"/>
  <c r="W612" i="41"/>
  <c r="W611" i="41"/>
  <c r="W610" i="41"/>
  <c r="W609" i="41"/>
  <c r="W608" i="41"/>
  <c r="W607" i="41"/>
  <c r="W606" i="41"/>
  <c r="W605" i="41"/>
  <c r="W604" i="41"/>
  <c r="W603" i="41"/>
  <c r="W602" i="41"/>
  <c r="W601" i="41"/>
  <c r="W600" i="41"/>
  <c r="W599" i="41"/>
  <c r="W598" i="41"/>
  <c r="W597" i="41"/>
  <c r="W596" i="41"/>
  <c r="W595" i="41"/>
  <c r="W594" i="41"/>
  <c r="W593" i="41"/>
  <c r="W592" i="41"/>
  <c r="W591" i="41"/>
  <c r="W590" i="41"/>
  <c r="W589" i="41"/>
  <c r="W588" i="41"/>
  <c r="W587" i="41"/>
  <c r="W586" i="41"/>
  <c r="W585" i="41"/>
  <c r="W584" i="41"/>
  <c r="W583" i="41"/>
  <c r="W582" i="41"/>
  <c r="W581" i="41"/>
  <c r="W580" i="41"/>
  <c r="W579" i="41"/>
  <c r="W578" i="41"/>
  <c r="W577" i="41"/>
  <c r="W576" i="41"/>
  <c r="W575" i="41"/>
  <c r="W574" i="41"/>
  <c r="W573" i="41"/>
  <c r="W572" i="41"/>
  <c r="W571" i="41"/>
  <c r="W570" i="41"/>
  <c r="W569" i="41"/>
  <c r="W568" i="41"/>
  <c r="W567" i="41"/>
  <c r="W566" i="41"/>
  <c r="W565" i="41"/>
  <c r="W564" i="41"/>
  <c r="W563" i="41"/>
  <c r="W562" i="41"/>
  <c r="W561" i="41"/>
  <c r="W560" i="41"/>
  <c r="W559" i="41"/>
  <c r="W558" i="41"/>
  <c r="W557" i="41"/>
  <c r="W556" i="41"/>
  <c r="W555" i="41"/>
  <c r="W554" i="41"/>
  <c r="W553" i="41"/>
  <c r="W552" i="41"/>
  <c r="W551" i="41"/>
  <c r="W550" i="41"/>
  <c r="W549" i="41"/>
  <c r="W548" i="41"/>
  <c r="W547" i="41"/>
  <c r="W546" i="41"/>
  <c r="W545" i="41"/>
  <c r="W544" i="41"/>
  <c r="W543" i="41"/>
  <c r="W542" i="41"/>
  <c r="W541" i="41"/>
  <c r="W540" i="41"/>
  <c r="W539" i="41"/>
  <c r="W538" i="41"/>
  <c r="W537" i="41"/>
  <c r="W536" i="41"/>
  <c r="W535" i="41"/>
  <c r="W534" i="41"/>
  <c r="W533" i="41"/>
  <c r="W532" i="41"/>
  <c r="W531" i="41"/>
  <c r="W530" i="41"/>
  <c r="W529" i="41"/>
  <c r="W528" i="41"/>
  <c r="W527" i="41"/>
  <c r="W526" i="41"/>
  <c r="W525" i="41"/>
  <c r="W524" i="41"/>
  <c r="W523" i="41"/>
  <c r="W522" i="41"/>
  <c r="W521" i="41"/>
  <c r="W520" i="41"/>
  <c r="W519" i="41"/>
  <c r="W518" i="41"/>
  <c r="W517" i="41"/>
  <c r="W516" i="41"/>
  <c r="W515" i="41"/>
  <c r="W514" i="41"/>
  <c r="W513" i="41"/>
  <c r="W512" i="41"/>
  <c r="W511" i="41"/>
  <c r="W510" i="41"/>
  <c r="W509" i="41"/>
  <c r="W508" i="41"/>
  <c r="W507" i="41"/>
  <c r="W506" i="41"/>
  <c r="W505" i="41"/>
  <c r="W504" i="41"/>
  <c r="W503" i="41"/>
  <c r="W502" i="41"/>
  <c r="W501" i="41"/>
  <c r="W500" i="41"/>
  <c r="W499" i="41"/>
  <c r="W498" i="41"/>
  <c r="W497" i="41"/>
  <c r="W496" i="41"/>
  <c r="W495" i="41"/>
  <c r="W494" i="41"/>
  <c r="W493" i="41"/>
  <c r="W492" i="41"/>
  <c r="W491" i="41"/>
  <c r="W490" i="41"/>
  <c r="W489" i="41"/>
  <c r="W488" i="41"/>
  <c r="W487" i="41"/>
  <c r="W486" i="41"/>
  <c r="W485" i="41"/>
  <c r="W484" i="41"/>
  <c r="W483" i="41"/>
  <c r="W482" i="41"/>
  <c r="W481" i="41"/>
  <c r="W480" i="41"/>
  <c r="W479" i="41"/>
  <c r="W478" i="41"/>
  <c r="W477" i="41"/>
  <c r="W476" i="41"/>
  <c r="W475" i="41"/>
  <c r="W474" i="41"/>
  <c r="W473" i="41"/>
  <c r="W472" i="41"/>
  <c r="W471" i="41"/>
  <c r="W470" i="41"/>
  <c r="W469" i="41"/>
  <c r="W468" i="41"/>
  <c r="W467" i="41"/>
  <c r="W466" i="41"/>
  <c r="W465" i="41"/>
  <c r="W464" i="41"/>
  <c r="W463" i="41"/>
  <c r="W462" i="41"/>
  <c r="W461" i="41"/>
  <c r="W460" i="41"/>
  <c r="W459" i="41"/>
  <c r="W458" i="41"/>
  <c r="W457" i="41"/>
  <c r="W456" i="41"/>
  <c r="W455" i="41"/>
  <c r="W454" i="41"/>
  <c r="W453" i="41"/>
  <c r="W452" i="41"/>
  <c r="W451" i="41"/>
  <c r="W450" i="41"/>
  <c r="W449" i="41"/>
  <c r="W448" i="41"/>
  <c r="W447" i="41"/>
  <c r="W446" i="41"/>
  <c r="W445" i="41"/>
  <c r="W444" i="41"/>
  <c r="W443" i="41"/>
  <c r="W442" i="41"/>
  <c r="W441" i="41"/>
  <c r="W440" i="41"/>
  <c r="W439" i="41"/>
  <c r="W438" i="41"/>
  <c r="W437" i="41"/>
  <c r="W436" i="41"/>
  <c r="W435" i="41"/>
  <c r="W434" i="41"/>
  <c r="W433" i="41"/>
  <c r="W432" i="41"/>
  <c r="W431" i="41"/>
  <c r="W430" i="41"/>
  <c r="W429" i="41"/>
  <c r="W428" i="41"/>
  <c r="W427" i="41"/>
  <c r="W426" i="41"/>
  <c r="W425" i="41"/>
  <c r="W424" i="41"/>
  <c r="W423" i="41"/>
  <c r="W422" i="41"/>
  <c r="W421" i="41"/>
  <c r="W420" i="41"/>
  <c r="W419" i="41"/>
  <c r="W418" i="41"/>
  <c r="W417" i="41"/>
  <c r="W416" i="41"/>
  <c r="W415" i="41"/>
  <c r="W414" i="41"/>
  <c r="W413" i="41"/>
  <c r="W412" i="41"/>
  <c r="W411" i="41"/>
  <c r="W410" i="41"/>
  <c r="W409" i="41"/>
  <c r="W408" i="41"/>
  <c r="W407" i="41"/>
  <c r="W406" i="41"/>
  <c r="W405" i="41"/>
  <c r="W404" i="41"/>
  <c r="W403" i="41"/>
  <c r="W402" i="41"/>
  <c r="W401" i="41"/>
  <c r="W400" i="41"/>
  <c r="W399" i="41"/>
  <c r="W398" i="41"/>
  <c r="W397" i="41"/>
  <c r="W396" i="41"/>
  <c r="W395" i="41"/>
  <c r="W394" i="41"/>
  <c r="W393" i="41"/>
  <c r="W392" i="41"/>
  <c r="W391" i="41"/>
  <c r="W390" i="41"/>
  <c r="W389" i="41"/>
  <c r="W388" i="41"/>
  <c r="W387" i="41"/>
  <c r="W386" i="41"/>
  <c r="W385" i="41"/>
  <c r="W384" i="41"/>
  <c r="W383" i="41"/>
  <c r="W382" i="41"/>
  <c r="W381" i="41"/>
  <c r="W380" i="41"/>
  <c r="W379" i="41"/>
  <c r="W378" i="41"/>
  <c r="W377" i="41"/>
  <c r="W376" i="41"/>
  <c r="W375" i="41"/>
  <c r="W374" i="41"/>
  <c r="W373" i="41"/>
  <c r="W372" i="41"/>
  <c r="W371" i="41"/>
  <c r="W370" i="41"/>
  <c r="W369" i="41"/>
  <c r="W368" i="41"/>
  <c r="W367" i="41"/>
  <c r="W366" i="41"/>
  <c r="W365" i="41"/>
  <c r="W364" i="41"/>
  <c r="W363" i="41"/>
  <c r="W362" i="41"/>
  <c r="W361" i="41"/>
  <c r="W360" i="41"/>
  <c r="W359" i="41"/>
  <c r="W358" i="41"/>
  <c r="W357" i="41"/>
  <c r="W356" i="41"/>
  <c r="W355" i="41"/>
  <c r="W354" i="41"/>
  <c r="W353" i="41"/>
  <c r="W352"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W298" i="41"/>
  <c r="W297" i="41"/>
  <c r="W296" i="41"/>
  <c r="W295" i="41"/>
  <c r="W294" i="41"/>
  <c r="W293" i="41"/>
  <c r="W292" i="41"/>
  <c r="W291" i="41"/>
  <c r="W290" i="41"/>
  <c r="W289" i="41"/>
  <c r="W288" i="41"/>
  <c r="W287" i="41"/>
  <c r="W286" i="41"/>
  <c r="W285" i="41"/>
  <c r="W284" i="41"/>
  <c r="W283" i="41"/>
  <c r="W282" i="41"/>
  <c r="W281" i="41"/>
  <c r="W280" i="41"/>
  <c r="W279" i="41"/>
  <c r="W278" i="41"/>
  <c r="W277" i="41"/>
  <c r="W276" i="41"/>
  <c r="W275" i="41"/>
  <c r="W274" i="41"/>
  <c r="W273" i="41"/>
  <c r="W272" i="41"/>
  <c r="W271" i="41"/>
  <c r="W270" i="41"/>
  <c r="W269" i="41"/>
  <c r="W268" i="41"/>
  <c r="W267" i="41"/>
  <c r="W266" i="41"/>
  <c r="W265" i="41"/>
  <c r="W264" i="41"/>
  <c r="W263" i="41"/>
  <c r="W262" i="41"/>
  <c r="W261" i="41"/>
  <c r="W260" i="41"/>
  <c r="W259" i="41"/>
  <c r="W258" i="41"/>
  <c r="W257" i="41"/>
  <c r="W256" i="41"/>
  <c r="W255" i="41"/>
  <c r="W254" i="41"/>
  <c r="W253" i="41"/>
  <c r="W252" i="41"/>
  <c r="W251" i="41"/>
  <c r="W250" i="41"/>
  <c r="W249" i="41"/>
  <c r="W248" i="41"/>
  <c r="W247" i="41"/>
  <c r="W246" i="41"/>
  <c r="W245" i="41"/>
  <c r="W244" i="41"/>
  <c r="W243" i="41"/>
  <c r="W242" i="41"/>
  <c r="W241" i="41"/>
  <c r="W240" i="41"/>
  <c r="W239" i="41"/>
  <c r="W238" i="41"/>
  <c r="W237" i="41"/>
  <c r="W236" i="41"/>
  <c r="W235" i="41"/>
  <c r="W234" i="41"/>
  <c r="W233" i="41"/>
  <c r="W232" i="41"/>
  <c r="W231" i="41"/>
  <c r="W230" i="41"/>
  <c r="W229" i="41"/>
  <c r="W228" i="41"/>
  <c r="W227" i="41"/>
  <c r="X226" i="41"/>
  <c r="T225" i="41"/>
  <c r="G225" i="41"/>
  <c r="H225" i="41" s="1"/>
  <c r="T224" i="41"/>
  <c r="H224" i="41"/>
  <c r="G224" i="41"/>
  <c r="T223" i="41"/>
  <c r="H223" i="41"/>
  <c r="G223" i="41"/>
  <c r="T222" i="41"/>
  <c r="G222" i="41"/>
  <c r="H222" i="41" s="1"/>
  <c r="T221" i="41"/>
  <c r="G221" i="41"/>
  <c r="H221" i="41" s="1"/>
  <c r="T220" i="41"/>
  <c r="H220" i="41"/>
  <c r="G220" i="41"/>
  <c r="T219" i="41"/>
  <c r="G219" i="41"/>
  <c r="H219" i="41" s="1"/>
  <c r="T218" i="41"/>
  <c r="H218" i="41"/>
  <c r="G218" i="41"/>
  <c r="T217" i="41"/>
  <c r="G217" i="41"/>
  <c r="H217" i="41" s="1"/>
  <c r="T216" i="41"/>
  <c r="H216" i="41"/>
  <c r="G216" i="41"/>
  <c r="T215" i="41"/>
  <c r="H215" i="41"/>
  <c r="G215" i="41"/>
  <c r="T214" i="41"/>
  <c r="H214" i="41"/>
  <c r="G214" i="41"/>
  <c r="T213" i="41"/>
  <c r="G213" i="41"/>
  <c r="H213" i="41" s="1"/>
  <c r="T212" i="41"/>
  <c r="H212" i="41"/>
  <c r="G212" i="41"/>
  <c r="T211" i="41"/>
  <c r="H211" i="41"/>
  <c r="G211" i="41"/>
  <c r="T210" i="41"/>
  <c r="H210" i="41"/>
  <c r="G210" i="41"/>
  <c r="T209" i="41"/>
  <c r="G209" i="41"/>
  <c r="H209" i="41" s="1"/>
  <c r="T208" i="41"/>
  <c r="H208" i="41"/>
  <c r="G208" i="41"/>
  <c r="T207" i="41"/>
  <c r="H207" i="41"/>
  <c r="G207" i="41"/>
  <c r="T206" i="41"/>
  <c r="G206" i="41"/>
  <c r="H206" i="41" s="1"/>
  <c r="T205" i="41"/>
  <c r="G205" i="41"/>
  <c r="H205" i="41" s="1"/>
  <c r="T204" i="41"/>
  <c r="H204" i="41"/>
  <c r="G204" i="41"/>
  <c r="T203" i="41"/>
  <c r="G203" i="41"/>
  <c r="H203" i="41" s="1"/>
  <c r="T202" i="41"/>
  <c r="H202" i="41"/>
  <c r="G202" i="41"/>
  <c r="T201" i="41"/>
  <c r="G201" i="41"/>
  <c r="H201" i="41" s="1"/>
  <c r="T200" i="41"/>
  <c r="H200" i="41"/>
  <c r="G200" i="41"/>
  <c r="T199" i="41"/>
  <c r="H199" i="41"/>
  <c r="G199" i="41"/>
  <c r="T198" i="41"/>
  <c r="H198" i="41"/>
  <c r="G198" i="41"/>
  <c r="T197" i="41"/>
  <c r="G197" i="41"/>
  <c r="H197" i="41" s="1"/>
  <c r="T196" i="41"/>
  <c r="H196" i="41"/>
  <c r="G196" i="41"/>
  <c r="T195" i="41"/>
  <c r="H195" i="41"/>
  <c r="G195" i="41"/>
  <c r="T194" i="41"/>
  <c r="H194" i="41"/>
  <c r="G194" i="41"/>
  <c r="T193" i="41"/>
  <c r="G193" i="41"/>
  <c r="H193" i="41" s="1"/>
  <c r="T192" i="41"/>
  <c r="H192" i="41"/>
  <c r="G192" i="41"/>
  <c r="T191" i="41"/>
  <c r="H191" i="41"/>
  <c r="G191" i="41"/>
  <c r="T190" i="41"/>
  <c r="G190" i="41"/>
  <c r="H190" i="41" s="1"/>
  <c r="T189" i="41"/>
  <c r="G189" i="41"/>
  <c r="H189" i="41" s="1"/>
  <c r="T188" i="41"/>
  <c r="H188" i="41"/>
  <c r="G188" i="41"/>
  <c r="T187" i="41"/>
  <c r="G187" i="41"/>
  <c r="H187" i="41" s="1"/>
  <c r="T186" i="41"/>
  <c r="H186" i="41"/>
  <c r="G186" i="41"/>
  <c r="T185" i="41"/>
  <c r="G185" i="41"/>
  <c r="H185" i="41" s="1"/>
  <c r="T184" i="41"/>
  <c r="H184" i="41"/>
  <c r="G184" i="41"/>
  <c r="T183" i="41"/>
  <c r="H183" i="41"/>
  <c r="G183" i="41"/>
  <c r="T182" i="41"/>
  <c r="H182" i="41"/>
  <c r="G182" i="41"/>
  <c r="T181" i="41"/>
  <c r="G181" i="41"/>
  <c r="H181" i="41" s="1"/>
  <c r="T180" i="41"/>
  <c r="H180" i="41"/>
  <c r="G180" i="41"/>
  <c r="T179" i="41"/>
  <c r="H179" i="41"/>
  <c r="G179" i="41"/>
  <c r="T178" i="41"/>
  <c r="H178" i="41"/>
  <c r="G178" i="41"/>
  <c r="T177" i="41"/>
  <c r="G177" i="41"/>
  <c r="H177" i="41" s="1"/>
  <c r="T176" i="41"/>
  <c r="H176" i="41"/>
  <c r="G176" i="41"/>
  <c r="T175" i="41"/>
  <c r="H175" i="41"/>
  <c r="G175" i="41"/>
  <c r="T174" i="41"/>
  <c r="G174" i="41"/>
  <c r="H174" i="41" s="1"/>
  <c r="T173" i="41"/>
  <c r="G173" i="41"/>
  <c r="H173" i="41" s="1"/>
  <c r="T172" i="41"/>
  <c r="H172" i="41"/>
  <c r="G172" i="41"/>
  <c r="T171" i="41"/>
  <c r="G171" i="41"/>
  <c r="H171" i="41" s="1"/>
  <c r="T170" i="41"/>
  <c r="H170" i="41"/>
  <c r="G170" i="41"/>
  <c r="T169" i="41"/>
  <c r="G169" i="41"/>
  <c r="H169" i="41" s="1"/>
  <c r="T168" i="41"/>
  <c r="H168" i="41"/>
  <c r="G168" i="41"/>
  <c r="T167" i="41"/>
  <c r="H167" i="41"/>
  <c r="G167" i="41"/>
  <c r="T166" i="41"/>
  <c r="H166" i="41"/>
  <c r="G166" i="41"/>
  <c r="T165" i="41"/>
  <c r="G165" i="41"/>
  <c r="H165" i="41" s="1"/>
  <c r="T164" i="41"/>
  <c r="H164" i="41"/>
  <c r="G164" i="41"/>
  <c r="T163" i="41"/>
  <c r="H163" i="41"/>
  <c r="G163" i="41"/>
  <c r="T162" i="41"/>
  <c r="H162" i="41"/>
  <c r="G162" i="41"/>
  <c r="T161" i="41"/>
  <c r="G161" i="41"/>
  <c r="H161" i="41" s="1"/>
  <c r="T160" i="41"/>
  <c r="H160" i="41"/>
  <c r="G160" i="41"/>
  <c r="T159" i="41"/>
  <c r="H159" i="41"/>
  <c r="G159" i="41"/>
  <c r="T158" i="41"/>
  <c r="G158" i="41"/>
  <c r="H158" i="41" s="1"/>
  <c r="T157" i="41"/>
  <c r="G157" i="41"/>
  <c r="H157" i="41" s="1"/>
  <c r="T156" i="41"/>
  <c r="H156" i="41"/>
  <c r="G156" i="41"/>
  <c r="T155" i="41"/>
  <c r="G155" i="41"/>
  <c r="H155" i="41" s="1"/>
  <c r="T154" i="41"/>
  <c r="H154" i="41"/>
  <c r="G154" i="41"/>
  <c r="T153" i="41"/>
  <c r="G153" i="41"/>
  <c r="H153" i="41" s="1"/>
  <c r="T152" i="41"/>
  <c r="H152" i="41"/>
  <c r="G152" i="41"/>
  <c r="T151" i="41"/>
  <c r="H151" i="41"/>
  <c r="G151" i="41"/>
  <c r="T150" i="41"/>
  <c r="H150" i="41"/>
  <c r="G150" i="41"/>
  <c r="T149" i="41"/>
  <c r="G149" i="41"/>
  <c r="H149" i="41" s="1"/>
  <c r="T148" i="41"/>
  <c r="H148" i="41"/>
  <c r="G148" i="41"/>
  <c r="T147" i="41"/>
  <c r="H147" i="41"/>
  <c r="G147" i="41"/>
  <c r="T146" i="41"/>
  <c r="H146" i="41"/>
  <c r="G146" i="41"/>
  <c r="T145" i="41"/>
  <c r="G145" i="41"/>
  <c r="H145" i="41" s="1"/>
  <c r="T144" i="41"/>
  <c r="H144" i="41"/>
  <c r="G144" i="41"/>
  <c r="T143" i="41"/>
  <c r="H143" i="41"/>
  <c r="G143" i="41"/>
  <c r="T142" i="41"/>
  <c r="G142" i="41"/>
  <c r="H142" i="41" s="1"/>
  <c r="T141" i="41"/>
  <c r="G141" i="41"/>
  <c r="H141" i="41" s="1"/>
  <c r="T140" i="41"/>
  <c r="H140" i="41"/>
  <c r="G140" i="41"/>
  <c r="T139" i="41"/>
  <c r="G139" i="41"/>
  <c r="H139" i="41" s="1"/>
  <c r="T138" i="41"/>
  <c r="H138" i="41"/>
  <c r="G138" i="41"/>
  <c r="T137" i="41"/>
  <c r="G137" i="41"/>
  <c r="H137" i="41" s="1"/>
  <c r="T136" i="41"/>
  <c r="H136" i="41"/>
  <c r="G136" i="41"/>
  <c r="T135" i="41"/>
  <c r="H135" i="41"/>
  <c r="G135" i="41"/>
  <c r="T134" i="41"/>
  <c r="H134" i="41"/>
  <c r="G134" i="41"/>
  <c r="T133" i="41"/>
  <c r="G133" i="41"/>
  <c r="H133" i="41" s="1"/>
  <c r="T132" i="41"/>
  <c r="H132" i="41"/>
  <c r="G132" i="41"/>
  <c r="T131" i="41"/>
  <c r="H131" i="41"/>
  <c r="G131" i="41"/>
  <c r="T130" i="41"/>
  <c r="H130" i="41"/>
  <c r="G130" i="41"/>
  <c r="T129" i="41"/>
  <c r="G129" i="41"/>
  <c r="H129" i="41" s="1"/>
  <c r="T128" i="41"/>
  <c r="H128" i="41"/>
  <c r="G128" i="41"/>
  <c r="T127" i="41"/>
  <c r="H127" i="41"/>
  <c r="G127" i="41"/>
  <c r="T126" i="41"/>
  <c r="G126" i="41"/>
  <c r="H126" i="41" s="1"/>
  <c r="T125" i="41"/>
  <c r="H125" i="41"/>
  <c r="G125" i="41"/>
  <c r="T124" i="41"/>
  <c r="H124" i="41"/>
  <c r="G124" i="41"/>
  <c r="T123" i="41"/>
  <c r="H123" i="41"/>
  <c r="G123" i="41"/>
  <c r="T122" i="41"/>
  <c r="G122" i="41"/>
  <c r="H122" i="41" s="1"/>
  <c r="T121" i="41"/>
  <c r="H121" i="41"/>
  <c r="G121" i="41"/>
  <c r="H120" i="41"/>
  <c r="G120" i="41"/>
  <c r="H119" i="41"/>
  <c r="G119" i="41"/>
  <c r="H118" i="41"/>
  <c r="G118" i="41"/>
  <c r="H117" i="41"/>
  <c r="G117" i="41"/>
  <c r="T116" i="41"/>
  <c r="H116" i="41"/>
  <c r="G116" i="41"/>
  <c r="G115" i="41"/>
  <c r="H115" i="41" s="1"/>
  <c r="H114" i="41"/>
  <c r="G114" i="41"/>
  <c r="G113" i="41"/>
  <c r="H113" i="41" s="1"/>
  <c r="T112" i="41"/>
  <c r="H112" i="41"/>
  <c r="G112" i="41"/>
  <c r="H111" i="41"/>
  <c r="G111" i="41"/>
  <c r="H110" i="41"/>
  <c r="G110" i="41"/>
  <c r="T109" i="41"/>
  <c r="H109" i="41"/>
  <c r="G109" i="41"/>
  <c r="T108" i="41"/>
  <c r="H108" i="41"/>
  <c r="G108" i="41"/>
  <c r="T107" i="41"/>
  <c r="G107" i="41"/>
  <c r="H107" i="41" s="1"/>
  <c r="T106" i="41"/>
  <c r="H106" i="41"/>
  <c r="G106" i="41"/>
  <c r="H105" i="41"/>
  <c r="G105" i="41"/>
  <c r="H104" i="41"/>
  <c r="G104" i="41"/>
  <c r="H103" i="41"/>
  <c r="G103" i="41"/>
  <c r="H102" i="41"/>
  <c r="G102" i="41"/>
  <c r="T101" i="41"/>
  <c r="H101" i="41"/>
  <c r="G101" i="41"/>
  <c r="T100" i="41"/>
  <c r="H100" i="41"/>
  <c r="G100" i="41"/>
  <c r="T99" i="41"/>
  <c r="G99" i="41"/>
  <c r="H99" i="41" s="1"/>
  <c r="T98" i="41"/>
  <c r="H98" i="41"/>
  <c r="G98" i="41"/>
  <c r="T97" i="41"/>
  <c r="H97" i="41"/>
  <c r="G97" i="41"/>
  <c r="T96" i="41"/>
  <c r="H96" i="41"/>
  <c r="G96" i="41"/>
  <c r="H95" i="41"/>
  <c r="G95" i="41"/>
  <c r="H94" i="41"/>
  <c r="G94" i="41"/>
  <c r="H93" i="41"/>
  <c r="G93" i="41"/>
  <c r="H92" i="41"/>
  <c r="G92" i="41"/>
  <c r="H91" i="41"/>
  <c r="G91" i="41"/>
  <c r="H90" i="41"/>
  <c r="G90" i="41"/>
  <c r="H89" i="41"/>
  <c r="G89" i="41"/>
  <c r="H88" i="41"/>
  <c r="G88" i="41"/>
  <c r="H87" i="41"/>
  <c r="G87" i="41"/>
  <c r="H86" i="41"/>
  <c r="G86" i="41"/>
  <c r="H85" i="41"/>
  <c r="G85" i="41"/>
  <c r="H84" i="41"/>
  <c r="G84" i="41"/>
  <c r="H83" i="41"/>
  <c r="G83" i="41"/>
  <c r="H82" i="41"/>
  <c r="G82" i="41"/>
  <c r="H81" i="41"/>
  <c r="G81" i="41"/>
  <c r="H80" i="41"/>
  <c r="G80" i="41"/>
  <c r="H79" i="41"/>
  <c r="G79" i="41"/>
  <c r="H78" i="41"/>
  <c r="G78" i="41"/>
  <c r="H77" i="41"/>
  <c r="G77" i="41"/>
  <c r="H76" i="41"/>
  <c r="G76" i="41"/>
  <c r="H75" i="41"/>
  <c r="G75" i="41"/>
  <c r="H74" i="41"/>
  <c r="G74" i="41"/>
  <c r="H73" i="41"/>
  <c r="G73" i="41"/>
  <c r="H72" i="41"/>
  <c r="G72" i="41"/>
  <c r="H71" i="41"/>
  <c r="G71" i="41"/>
  <c r="H70" i="41"/>
  <c r="G70" i="41"/>
  <c r="H69" i="41"/>
  <c r="G69" i="41"/>
  <c r="H68" i="41"/>
  <c r="G68" i="41"/>
  <c r="H67" i="41"/>
  <c r="G67" i="41"/>
  <c r="H66" i="41"/>
  <c r="G66" i="41"/>
  <c r="H65" i="41"/>
  <c r="G65" i="41"/>
  <c r="H64" i="41"/>
  <c r="G64" i="41"/>
  <c r="H63" i="41"/>
  <c r="G63" i="41"/>
  <c r="H62" i="41"/>
  <c r="G62" i="41"/>
  <c r="H61" i="41"/>
  <c r="G61" i="41"/>
  <c r="H60" i="41"/>
  <c r="G60" i="41"/>
  <c r="H59" i="41"/>
  <c r="G59" i="41"/>
  <c r="H58" i="41"/>
  <c r="G58" i="41"/>
  <c r="H57" i="41"/>
  <c r="G57" i="41"/>
  <c r="H56" i="41"/>
  <c r="G56" i="41"/>
  <c r="H55" i="41"/>
  <c r="G55" i="41"/>
  <c r="G54" i="41"/>
  <c r="H54" i="41" s="1"/>
  <c r="G53" i="41"/>
  <c r="H53" i="41" s="1"/>
  <c r="H52" i="41"/>
  <c r="G52" i="41"/>
  <c r="G51" i="41"/>
  <c r="H51" i="41" s="1"/>
  <c r="G50" i="41"/>
  <c r="H50" i="41" s="1"/>
  <c r="G49" i="41"/>
  <c r="H49" i="41" s="1"/>
  <c r="F44" i="41"/>
  <c r="F43" i="41"/>
  <c r="F39" i="41"/>
  <c r="C39" i="41"/>
  <c r="F24" i="41"/>
  <c r="E24" i="41"/>
  <c r="F23" i="41"/>
  <c r="E23" i="41" s="1"/>
  <c r="F22" i="41"/>
  <c r="E22" i="41" s="1"/>
  <c r="C19" i="41"/>
  <c r="C18" i="41"/>
  <c r="C17" i="41"/>
  <c r="C16" i="41"/>
  <c r="C15" i="41"/>
  <c r="C14" i="41"/>
  <c r="F12" i="41"/>
  <c r="F11" i="41"/>
  <c r="C11" i="41"/>
  <c r="F10" i="41"/>
  <c r="C10" i="41"/>
  <c r="C9" i="41"/>
  <c r="F8" i="41"/>
  <c r="C8" i="41"/>
  <c r="F7" i="41"/>
  <c r="C7" i="41"/>
  <c r="F6" i="41"/>
  <c r="C6" i="41"/>
  <c r="E1" i="41"/>
  <c r="F8" i="6"/>
  <c r="F7" i="6"/>
  <c r="F6" i="6"/>
  <c r="G16" i="40"/>
  <c r="I16" i="40" s="1"/>
  <c r="H16" i="40"/>
  <c r="J16" i="40"/>
  <c r="G17" i="40"/>
  <c r="I17" i="40" s="1"/>
  <c r="H17" i="40"/>
  <c r="J17" i="40"/>
  <c r="G18" i="40"/>
  <c r="I18" i="40" s="1"/>
  <c r="H18" i="40"/>
  <c r="J18" i="40"/>
  <c r="G19" i="40"/>
  <c r="I19" i="40" s="1"/>
  <c r="H19" i="40"/>
  <c r="J19" i="40"/>
  <c r="G20" i="40"/>
  <c r="I20" i="40" s="1"/>
  <c r="H20" i="40"/>
  <c r="J20" i="40"/>
  <c r="G21" i="40"/>
  <c r="I21" i="40" s="1"/>
  <c r="H21" i="40"/>
  <c r="J21" i="40"/>
  <c r="G22" i="40"/>
  <c r="I22" i="40" s="1"/>
  <c r="H22" i="40"/>
  <c r="J22" i="40"/>
  <c r="G23" i="40"/>
  <c r="I23" i="40" s="1"/>
  <c r="H23" i="40"/>
  <c r="J23" i="40"/>
  <c r="G24" i="40"/>
  <c r="I24" i="40" s="1"/>
  <c r="H24" i="40"/>
  <c r="J24" i="40"/>
  <c r="G25" i="40"/>
  <c r="I25" i="40" s="1"/>
  <c r="H25" i="40"/>
  <c r="J25" i="40"/>
  <c r="G16" i="39"/>
  <c r="I16" i="39" s="1"/>
  <c r="H16" i="39"/>
  <c r="J16" i="39" s="1"/>
  <c r="G17" i="39"/>
  <c r="H17" i="39"/>
  <c r="J17" i="39" s="1"/>
  <c r="I17" i="39"/>
  <c r="G18" i="39"/>
  <c r="I18" i="39" s="1"/>
  <c r="H18" i="39"/>
  <c r="J18" i="39" s="1"/>
  <c r="G19" i="39"/>
  <c r="I19" i="39" s="1"/>
  <c r="H19" i="39"/>
  <c r="J19" i="39" s="1"/>
  <c r="G20" i="39"/>
  <c r="I20" i="39" s="1"/>
  <c r="H20" i="39"/>
  <c r="J20" i="39" s="1"/>
  <c r="G21" i="39"/>
  <c r="I21" i="39" s="1"/>
  <c r="H21" i="39"/>
  <c r="J21" i="39" s="1"/>
  <c r="G22" i="39"/>
  <c r="I22" i="39" s="1"/>
  <c r="H22" i="39"/>
  <c r="J22" i="39" s="1"/>
  <c r="G23" i="39"/>
  <c r="H23" i="39"/>
  <c r="J23" i="39" s="1"/>
  <c r="I23" i="39"/>
  <c r="G24" i="39"/>
  <c r="I24" i="39" s="1"/>
  <c r="H24" i="39"/>
  <c r="J24" i="39" s="1"/>
  <c r="G25" i="39"/>
  <c r="H25" i="39"/>
  <c r="J25" i="39" s="1"/>
  <c r="I25" i="39"/>
  <c r="G26" i="39"/>
  <c r="I26" i="39" s="1"/>
  <c r="H26" i="39"/>
  <c r="J26" i="39" s="1"/>
  <c r="G27" i="39"/>
  <c r="I27" i="39" s="1"/>
  <c r="H27" i="39"/>
  <c r="J27" i="39" s="1"/>
  <c r="I16" i="38"/>
  <c r="H16" i="38"/>
  <c r="J16" i="38" s="1"/>
  <c r="G17" i="38"/>
  <c r="I17" i="38" s="1"/>
  <c r="H17" i="38"/>
  <c r="J17" i="38"/>
  <c r="G18" i="38"/>
  <c r="I18" i="38" s="1"/>
  <c r="H18" i="38"/>
  <c r="J18" i="38" s="1"/>
  <c r="G19" i="38"/>
  <c r="I19" i="38" s="1"/>
  <c r="H19" i="38"/>
  <c r="J19" i="38" s="1"/>
  <c r="G20" i="38"/>
  <c r="I20" i="38" s="1"/>
  <c r="H20" i="38"/>
  <c r="J20" i="38" s="1"/>
  <c r="G21" i="38"/>
  <c r="H21" i="38"/>
  <c r="J21" i="38" s="1"/>
  <c r="I21" i="38"/>
  <c r="G22" i="38"/>
  <c r="I22" i="38" s="1"/>
  <c r="H22" i="38"/>
  <c r="J22" i="38" s="1"/>
  <c r="G23" i="38"/>
  <c r="H23" i="38"/>
  <c r="I23" i="38"/>
  <c r="J23" i="38"/>
  <c r="G24" i="38"/>
  <c r="I24" i="38" s="1"/>
  <c r="H24" i="38"/>
  <c r="J24" i="38"/>
  <c r="G25" i="38"/>
  <c r="I25" i="38" s="1"/>
  <c r="H25" i="38"/>
  <c r="J25" i="38"/>
  <c r="G26" i="38"/>
  <c r="I26" i="38" s="1"/>
  <c r="H26" i="38"/>
  <c r="J26" i="38" s="1"/>
  <c r="G27" i="38"/>
  <c r="I27" i="38" s="1"/>
  <c r="H27" i="38"/>
  <c r="J27" i="38" s="1"/>
  <c r="G16" i="37"/>
  <c r="I16" i="37" s="1"/>
  <c r="G17" i="37"/>
  <c r="H17" i="37"/>
  <c r="J17" i="37" s="1"/>
  <c r="I17" i="37"/>
  <c r="G18" i="37"/>
  <c r="H18" i="37" s="1"/>
  <c r="J18" i="37" s="1"/>
  <c r="G19" i="37"/>
  <c r="H19" i="37" s="1"/>
  <c r="J19" i="37" s="1"/>
  <c r="I19" i="37"/>
  <c r="G20" i="37"/>
  <c r="H20" i="37" s="1"/>
  <c r="J20" i="37" s="1"/>
  <c r="G21" i="37"/>
  <c r="I21" i="37" s="1"/>
  <c r="H21" i="37"/>
  <c r="J21" i="37" s="1"/>
  <c r="G22" i="37"/>
  <c r="I22" i="37" s="1"/>
  <c r="H22" i="37"/>
  <c r="J22" i="37" s="1"/>
  <c r="G23" i="37"/>
  <c r="G24" i="37"/>
  <c r="H24" i="37"/>
  <c r="J24" i="37" s="1"/>
  <c r="I24" i="37"/>
  <c r="G26" i="40"/>
  <c r="I26" i="40" s="1"/>
  <c r="H26" i="40"/>
  <c r="J26" i="40"/>
  <c r="G27" i="40"/>
  <c r="I27" i="40" s="1"/>
  <c r="H27" i="40"/>
  <c r="J27" i="40" s="1"/>
  <c r="G28" i="40"/>
  <c r="I28" i="40" s="1"/>
  <c r="H28" i="40"/>
  <c r="J28" i="40" s="1"/>
  <c r="H192" i="40"/>
  <c r="J192" i="40" s="1"/>
  <c r="G192" i="40"/>
  <c r="I192" i="40" s="1"/>
  <c r="H191" i="40"/>
  <c r="J191" i="40" s="1"/>
  <c r="G191" i="40"/>
  <c r="I191" i="40" s="1"/>
  <c r="I190" i="40"/>
  <c r="H190" i="40"/>
  <c r="J190" i="40" s="1"/>
  <c r="G190" i="40"/>
  <c r="H189" i="40"/>
  <c r="J189" i="40" s="1"/>
  <c r="G189" i="40"/>
  <c r="I189" i="40" s="1"/>
  <c r="I188" i="40"/>
  <c r="H188" i="40"/>
  <c r="J188" i="40" s="1"/>
  <c r="G188" i="40"/>
  <c r="H187" i="40"/>
  <c r="J187" i="40" s="1"/>
  <c r="G187" i="40"/>
  <c r="I187" i="40" s="1"/>
  <c r="H186" i="40"/>
  <c r="J186" i="40" s="1"/>
  <c r="G186" i="40"/>
  <c r="I186" i="40" s="1"/>
  <c r="H185" i="40"/>
  <c r="J185" i="40" s="1"/>
  <c r="G185" i="40"/>
  <c r="I185" i="40" s="1"/>
  <c r="H184" i="40"/>
  <c r="J184" i="40" s="1"/>
  <c r="G184" i="40"/>
  <c r="I184" i="40" s="1"/>
  <c r="H183" i="40"/>
  <c r="J183" i="40" s="1"/>
  <c r="G183" i="40"/>
  <c r="I183" i="40" s="1"/>
  <c r="I182" i="40"/>
  <c r="H182" i="40"/>
  <c r="J182" i="40" s="1"/>
  <c r="G182" i="40"/>
  <c r="H181" i="40"/>
  <c r="J181" i="40" s="1"/>
  <c r="G181" i="40"/>
  <c r="I181" i="40" s="1"/>
  <c r="I180" i="40"/>
  <c r="H180" i="40"/>
  <c r="J180" i="40" s="1"/>
  <c r="G180" i="40"/>
  <c r="H179" i="40"/>
  <c r="J179" i="40" s="1"/>
  <c r="G179" i="40"/>
  <c r="I179" i="40" s="1"/>
  <c r="H178" i="40"/>
  <c r="J178" i="40" s="1"/>
  <c r="G178" i="40"/>
  <c r="I178" i="40" s="1"/>
  <c r="H177" i="40"/>
  <c r="J177" i="40" s="1"/>
  <c r="G177" i="40"/>
  <c r="I177" i="40" s="1"/>
  <c r="H176" i="40"/>
  <c r="J176" i="40" s="1"/>
  <c r="G176" i="40"/>
  <c r="I176" i="40" s="1"/>
  <c r="H175" i="40"/>
  <c r="J175" i="40" s="1"/>
  <c r="G175" i="40"/>
  <c r="I175" i="40" s="1"/>
  <c r="I174" i="40"/>
  <c r="H174" i="40"/>
  <c r="J174" i="40" s="1"/>
  <c r="G174" i="40"/>
  <c r="H173" i="40"/>
  <c r="J173" i="40" s="1"/>
  <c r="G173" i="40"/>
  <c r="I173" i="40" s="1"/>
  <c r="I172" i="40"/>
  <c r="H172" i="40"/>
  <c r="J172" i="40" s="1"/>
  <c r="G172" i="40"/>
  <c r="H171" i="40"/>
  <c r="J171" i="40" s="1"/>
  <c r="G171" i="40"/>
  <c r="I171" i="40" s="1"/>
  <c r="H170" i="40"/>
  <c r="J170" i="40" s="1"/>
  <c r="G170" i="40"/>
  <c r="I170" i="40" s="1"/>
  <c r="H169" i="40"/>
  <c r="J169" i="40" s="1"/>
  <c r="G169" i="40"/>
  <c r="I169" i="40" s="1"/>
  <c r="H168" i="40"/>
  <c r="J168" i="40" s="1"/>
  <c r="G168" i="40"/>
  <c r="I168" i="40" s="1"/>
  <c r="H167" i="40"/>
  <c r="J167" i="40" s="1"/>
  <c r="G167" i="40"/>
  <c r="I167" i="40" s="1"/>
  <c r="I166" i="40"/>
  <c r="H166" i="40"/>
  <c r="J166" i="40" s="1"/>
  <c r="G166" i="40"/>
  <c r="H165" i="40"/>
  <c r="J165" i="40" s="1"/>
  <c r="G165" i="40"/>
  <c r="I165" i="40" s="1"/>
  <c r="I164" i="40"/>
  <c r="H164" i="40"/>
  <c r="J164" i="40" s="1"/>
  <c r="G164" i="40"/>
  <c r="H163" i="40"/>
  <c r="J163" i="40" s="1"/>
  <c r="G163" i="40"/>
  <c r="I163" i="40" s="1"/>
  <c r="H162" i="40"/>
  <c r="J162" i="40" s="1"/>
  <c r="G162" i="40"/>
  <c r="I162" i="40" s="1"/>
  <c r="H161" i="40"/>
  <c r="J161" i="40" s="1"/>
  <c r="G161" i="40"/>
  <c r="I161" i="40" s="1"/>
  <c r="H160" i="40"/>
  <c r="J160" i="40" s="1"/>
  <c r="G160" i="40"/>
  <c r="I160" i="40" s="1"/>
  <c r="H159" i="40"/>
  <c r="J159" i="40" s="1"/>
  <c r="G159" i="40"/>
  <c r="I159" i="40" s="1"/>
  <c r="I158" i="40"/>
  <c r="H158" i="40"/>
  <c r="J158" i="40" s="1"/>
  <c r="G158" i="40"/>
  <c r="H157" i="40"/>
  <c r="J157" i="40" s="1"/>
  <c r="G157" i="40"/>
  <c r="I157" i="40" s="1"/>
  <c r="I156" i="40"/>
  <c r="H156" i="40"/>
  <c r="J156" i="40" s="1"/>
  <c r="G156" i="40"/>
  <c r="H155" i="40"/>
  <c r="J155" i="40" s="1"/>
  <c r="G155" i="40"/>
  <c r="I155" i="40" s="1"/>
  <c r="H154" i="40"/>
  <c r="J154" i="40" s="1"/>
  <c r="G154" i="40"/>
  <c r="I154" i="40" s="1"/>
  <c r="H153" i="40"/>
  <c r="J153" i="40" s="1"/>
  <c r="G153" i="40"/>
  <c r="I153" i="40" s="1"/>
  <c r="H152" i="40"/>
  <c r="J152" i="40" s="1"/>
  <c r="G152" i="40"/>
  <c r="I152" i="40" s="1"/>
  <c r="H151" i="40"/>
  <c r="J151" i="40" s="1"/>
  <c r="G151" i="40"/>
  <c r="I151" i="40" s="1"/>
  <c r="I150" i="40"/>
  <c r="H150" i="40"/>
  <c r="J150" i="40" s="1"/>
  <c r="G150" i="40"/>
  <c r="H149" i="40"/>
  <c r="J149" i="40" s="1"/>
  <c r="G149" i="40"/>
  <c r="I149" i="40" s="1"/>
  <c r="I148" i="40"/>
  <c r="H148" i="40"/>
  <c r="J148" i="40" s="1"/>
  <c r="G148" i="40"/>
  <c r="H147" i="40"/>
  <c r="J147" i="40" s="1"/>
  <c r="G147" i="40"/>
  <c r="I147" i="40" s="1"/>
  <c r="H146" i="40"/>
  <c r="J146" i="40" s="1"/>
  <c r="G146" i="40"/>
  <c r="I146" i="40" s="1"/>
  <c r="H145" i="40"/>
  <c r="J145" i="40" s="1"/>
  <c r="G145" i="40"/>
  <c r="I145" i="40" s="1"/>
  <c r="H144" i="40"/>
  <c r="J144" i="40" s="1"/>
  <c r="G144" i="40"/>
  <c r="I144" i="40" s="1"/>
  <c r="H143" i="40"/>
  <c r="J143" i="40" s="1"/>
  <c r="G143" i="40"/>
  <c r="I143" i="40" s="1"/>
  <c r="I142" i="40"/>
  <c r="H142" i="40"/>
  <c r="J142" i="40" s="1"/>
  <c r="G142" i="40"/>
  <c r="H141" i="40"/>
  <c r="J141" i="40" s="1"/>
  <c r="G141" i="40"/>
  <c r="I141" i="40" s="1"/>
  <c r="I140" i="40"/>
  <c r="H140" i="40"/>
  <c r="J140" i="40" s="1"/>
  <c r="G140" i="40"/>
  <c r="H139" i="40"/>
  <c r="J139" i="40" s="1"/>
  <c r="G139" i="40"/>
  <c r="I139" i="40" s="1"/>
  <c r="H138" i="40"/>
  <c r="J138" i="40" s="1"/>
  <c r="G138" i="40"/>
  <c r="I138" i="40" s="1"/>
  <c r="H137" i="40"/>
  <c r="J137" i="40" s="1"/>
  <c r="G137" i="40"/>
  <c r="I137" i="40" s="1"/>
  <c r="H136" i="40"/>
  <c r="J136" i="40" s="1"/>
  <c r="G136" i="40"/>
  <c r="I136" i="40" s="1"/>
  <c r="H135" i="40"/>
  <c r="J135" i="40" s="1"/>
  <c r="G135" i="40"/>
  <c r="I135" i="40" s="1"/>
  <c r="I134" i="40"/>
  <c r="H134" i="40"/>
  <c r="J134" i="40" s="1"/>
  <c r="G134" i="40"/>
  <c r="H133" i="40"/>
  <c r="J133" i="40" s="1"/>
  <c r="G133" i="40"/>
  <c r="I133" i="40" s="1"/>
  <c r="I132" i="40"/>
  <c r="H132" i="40"/>
  <c r="J132" i="40" s="1"/>
  <c r="G132" i="40"/>
  <c r="H131" i="40"/>
  <c r="J131" i="40" s="1"/>
  <c r="G131" i="40"/>
  <c r="I131" i="40" s="1"/>
  <c r="H130" i="40"/>
  <c r="J130" i="40" s="1"/>
  <c r="G130" i="40"/>
  <c r="I130" i="40" s="1"/>
  <c r="H129" i="40"/>
  <c r="J129" i="40" s="1"/>
  <c r="G129" i="40"/>
  <c r="I129" i="40" s="1"/>
  <c r="H128" i="40"/>
  <c r="J128" i="40" s="1"/>
  <c r="G128" i="40"/>
  <c r="I128" i="40" s="1"/>
  <c r="H127" i="40"/>
  <c r="J127" i="40" s="1"/>
  <c r="G127" i="40"/>
  <c r="I127" i="40" s="1"/>
  <c r="I126" i="40"/>
  <c r="H126" i="40"/>
  <c r="J126" i="40" s="1"/>
  <c r="G126" i="40"/>
  <c r="H125" i="40"/>
  <c r="J125" i="40" s="1"/>
  <c r="G125" i="40"/>
  <c r="I125" i="40" s="1"/>
  <c r="I124" i="40"/>
  <c r="H124" i="40"/>
  <c r="J124" i="40" s="1"/>
  <c r="G124" i="40"/>
  <c r="H123" i="40"/>
  <c r="J123" i="40" s="1"/>
  <c r="G123" i="40"/>
  <c r="I123" i="40" s="1"/>
  <c r="H122" i="40"/>
  <c r="J122" i="40" s="1"/>
  <c r="G122" i="40"/>
  <c r="I122" i="40" s="1"/>
  <c r="H121" i="40"/>
  <c r="J121" i="40" s="1"/>
  <c r="G121" i="40"/>
  <c r="I121" i="40" s="1"/>
  <c r="H120" i="40"/>
  <c r="J120" i="40" s="1"/>
  <c r="G120" i="40"/>
  <c r="I120" i="40" s="1"/>
  <c r="H119" i="40"/>
  <c r="J119" i="40" s="1"/>
  <c r="G119" i="40"/>
  <c r="I119" i="40" s="1"/>
  <c r="I118" i="40"/>
  <c r="H118" i="40"/>
  <c r="J118" i="40" s="1"/>
  <c r="G118" i="40"/>
  <c r="H117" i="40"/>
  <c r="J117" i="40" s="1"/>
  <c r="G117" i="40"/>
  <c r="I117" i="40" s="1"/>
  <c r="I116" i="40"/>
  <c r="H116" i="40"/>
  <c r="J116" i="40" s="1"/>
  <c r="G116" i="40"/>
  <c r="H115" i="40"/>
  <c r="J115" i="40" s="1"/>
  <c r="G115" i="40"/>
  <c r="I115" i="40" s="1"/>
  <c r="H114" i="40"/>
  <c r="J114" i="40" s="1"/>
  <c r="G114" i="40"/>
  <c r="I114" i="40" s="1"/>
  <c r="H113" i="40"/>
  <c r="J113" i="40" s="1"/>
  <c r="G113" i="40"/>
  <c r="I113" i="40" s="1"/>
  <c r="H112" i="40"/>
  <c r="J112" i="40" s="1"/>
  <c r="G112" i="40"/>
  <c r="I112" i="40" s="1"/>
  <c r="H111" i="40"/>
  <c r="J111" i="40" s="1"/>
  <c r="G111" i="40"/>
  <c r="I111" i="40" s="1"/>
  <c r="I110" i="40"/>
  <c r="H110" i="40"/>
  <c r="J110" i="40" s="1"/>
  <c r="G110" i="40"/>
  <c r="H109" i="40"/>
  <c r="J109" i="40" s="1"/>
  <c r="G109" i="40"/>
  <c r="I109" i="40" s="1"/>
  <c r="I108" i="40"/>
  <c r="H108" i="40"/>
  <c r="J108" i="40" s="1"/>
  <c r="G108" i="40"/>
  <c r="H107" i="40"/>
  <c r="J107" i="40" s="1"/>
  <c r="G107" i="40"/>
  <c r="I107" i="40" s="1"/>
  <c r="H106" i="40"/>
  <c r="J106" i="40" s="1"/>
  <c r="G106" i="40"/>
  <c r="I106" i="40" s="1"/>
  <c r="H105" i="40"/>
  <c r="J105" i="40" s="1"/>
  <c r="G105" i="40"/>
  <c r="I105" i="40" s="1"/>
  <c r="H104" i="40"/>
  <c r="J104" i="40" s="1"/>
  <c r="G104" i="40"/>
  <c r="I104" i="40" s="1"/>
  <c r="H103" i="40"/>
  <c r="J103" i="40" s="1"/>
  <c r="G103" i="40"/>
  <c r="I103" i="40" s="1"/>
  <c r="I102" i="40"/>
  <c r="H102" i="40"/>
  <c r="J102" i="40" s="1"/>
  <c r="G102" i="40"/>
  <c r="H101" i="40"/>
  <c r="J101" i="40" s="1"/>
  <c r="G101" i="40"/>
  <c r="I101" i="40" s="1"/>
  <c r="I100" i="40"/>
  <c r="H100" i="40"/>
  <c r="J100" i="40" s="1"/>
  <c r="G100" i="40"/>
  <c r="H99" i="40"/>
  <c r="J99" i="40" s="1"/>
  <c r="G99" i="40"/>
  <c r="I99" i="40" s="1"/>
  <c r="H98" i="40"/>
  <c r="J98" i="40" s="1"/>
  <c r="G98" i="40"/>
  <c r="I98" i="40" s="1"/>
  <c r="H97" i="40"/>
  <c r="J97" i="40" s="1"/>
  <c r="G97" i="40"/>
  <c r="I97" i="40" s="1"/>
  <c r="H96" i="40"/>
  <c r="J96" i="40" s="1"/>
  <c r="G96" i="40"/>
  <c r="I96" i="40" s="1"/>
  <c r="H95" i="40"/>
  <c r="J95" i="40" s="1"/>
  <c r="G95" i="40"/>
  <c r="I95" i="40" s="1"/>
  <c r="I94" i="40"/>
  <c r="H94" i="40"/>
  <c r="J94" i="40" s="1"/>
  <c r="G94" i="40"/>
  <c r="H93" i="40"/>
  <c r="J93" i="40" s="1"/>
  <c r="G93" i="40"/>
  <c r="I93" i="40" s="1"/>
  <c r="I92" i="40"/>
  <c r="H92" i="40"/>
  <c r="J92" i="40" s="1"/>
  <c r="G92" i="40"/>
  <c r="H91" i="40"/>
  <c r="J91" i="40" s="1"/>
  <c r="G91" i="40"/>
  <c r="I91" i="40" s="1"/>
  <c r="H90" i="40"/>
  <c r="J90" i="40" s="1"/>
  <c r="G90" i="40"/>
  <c r="I90" i="40" s="1"/>
  <c r="H89" i="40"/>
  <c r="J89" i="40" s="1"/>
  <c r="G89" i="40"/>
  <c r="I89" i="40" s="1"/>
  <c r="H88" i="40"/>
  <c r="J88" i="40" s="1"/>
  <c r="G88" i="40"/>
  <c r="I88" i="40" s="1"/>
  <c r="H87" i="40"/>
  <c r="J87" i="40" s="1"/>
  <c r="G87" i="40"/>
  <c r="I87" i="40" s="1"/>
  <c r="I86" i="40"/>
  <c r="H86" i="40"/>
  <c r="J86" i="40" s="1"/>
  <c r="G86" i="40"/>
  <c r="H85" i="40"/>
  <c r="J85" i="40" s="1"/>
  <c r="G85" i="40"/>
  <c r="I85" i="40" s="1"/>
  <c r="I84" i="40"/>
  <c r="H84" i="40"/>
  <c r="J84" i="40" s="1"/>
  <c r="G84" i="40"/>
  <c r="H83" i="40"/>
  <c r="J83" i="40" s="1"/>
  <c r="G83" i="40"/>
  <c r="I83" i="40" s="1"/>
  <c r="H82" i="40"/>
  <c r="J82" i="40" s="1"/>
  <c r="G82" i="40"/>
  <c r="I82" i="40" s="1"/>
  <c r="H81" i="40"/>
  <c r="J81" i="40" s="1"/>
  <c r="G81" i="40"/>
  <c r="I81" i="40" s="1"/>
  <c r="H80" i="40"/>
  <c r="J80" i="40" s="1"/>
  <c r="G80" i="40"/>
  <c r="I80" i="40" s="1"/>
  <c r="H79" i="40"/>
  <c r="J79" i="40" s="1"/>
  <c r="G79" i="40"/>
  <c r="I79" i="40" s="1"/>
  <c r="I78" i="40"/>
  <c r="H78" i="40"/>
  <c r="J78" i="40" s="1"/>
  <c r="G78" i="40"/>
  <c r="H77" i="40"/>
  <c r="J77" i="40" s="1"/>
  <c r="G77" i="40"/>
  <c r="I77" i="40" s="1"/>
  <c r="I76" i="40"/>
  <c r="H76" i="40"/>
  <c r="J76" i="40" s="1"/>
  <c r="G76" i="40"/>
  <c r="H75" i="40"/>
  <c r="J75" i="40" s="1"/>
  <c r="G75" i="40"/>
  <c r="I75" i="40" s="1"/>
  <c r="H74" i="40"/>
  <c r="J74" i="40" s="1"/>
  <c r="G74" i="40"/>
  <c r="I74" i="40" s="1"/>
  <c r="H73" i="40"/>
  <c r="J73" i="40" s="1"/>
  <c r="G73" i="40"/>
  <c r="I73" i="40" s="1"/>
  <c r="H72" i="40"/>
  <c r="J72" i="40" s="1"/>
  <c r="G72" i="40"/>
  <c r="I72" i="40" s="1"/>
  <c r="H71" i="40"/>
  <c r="J71" i="40" s="1"/>
  <c r="G71" i="40"/>
  <c r="I71" i="40" s="1"/>
  <c r="I70" i="40"/>
  <c r="H70" i="40"/>
  <c r="J70" i="40" s="1"/>
  <c r="G70" i="40"/>
  <c r="H69" i="40"/>
  <c r="J69" i="40" s="1"/>
  <c r="G69" i="40"/>
  <c r="I69" i="40" s="1"/>
  <c r="H68" i="40"/>
  <c r="J68" i="40" s="1"/>
  <c r="G68" i="40"/>
  <c r="I68" i="40" s="1"/>
  <c r="H67" i="40"/>
  <c r="J67" i="40" s="1"/>
  <c r="G67" i="40"/>
  <c r="I67" i="40" s="1"/>
  <c r="I66" i="40"/>
  <c r="H66" i="40"/>
  <c r="J66" i="40" s="1"/>
  <c r="G66" i="40"/>
  <c r="H65" i="40"/>
  <c r="J65" i="40" s="1"/>
  <c r="G65" i="40"/>
  <c r="I65" i="40" s="1"/>
  <c r="H64" i="40"/>
  <c r="J64" i="40" s="1"/>
  <c r="G64" i="40"/>
  <c r="I64" i="40" s="1"/>
  <c r="H63" i="40"/>
  <c r="J63" i="40" s="1"/>
  <c r="G63" i="40"/>
  <c r="I63" i="40" s="1"/>
  <c r="H62" i="40"/>
  <c r="J62" i="40" s="1"/>
  <c r="G62" i="40"/>
  <c r="I62" i="40" s="1"/>
  <c r="H61" i="40"/>
  <c r="J61" i="40" s="1"/>
  <c r="G61" i="40"/>
  <c r="I61" i="40" s="1"/>
  <c r="H60" i="40"/>
  <c r="J60" i="40" s="1"/>
  <c r="G60" i="40"/>
  <c r="I60" i="40" s="1"/>
  <c r="H59" i="40"/>
  <c r="J59" i="40" s="1"/>
  <c r="G59" i="40"/>
  <c r="I59" i="40" s="1"/>
  <c r="H58" i="40"/>
  <c r="J58" i="40" s="1"/>
  <c r="G58" i="40"/>
  <c r="I58" i="40" s="1"/>
  <c r="H57" i="40"/>
  <c r="J57" i="40" s="1"/>
  <c r="G57" i="40"/>
  <c r="I57" i="40" s="1"/>
  <c r="I56" i="40"/>
  <c r="H56" i="40"/>
  <c r="J56" i="40" s="1"/>
  <c r="G56" i="40"/>
  <c r="H55" i="40"/>
  <c r="J55" i="40" s="1"/>
  <c r="G55" i="40"/>
  <c r="I55" i="40" s="1"/>
  <c r="I54" i="40"/>
  <c r="H54" i="40"/>
  <c r="J54" i="40" s="1"/>
  <c r="G54" i="40"/>
  <c r="H53" i="40"/>
  <c r="J53" i="40" s="1"/>
  <c r="G53" i="40"/>
  <c r="I53" i="40" s="1"/>
  <c r="H52" i="40"/>
  <c r="J52" i="40" s="1"/>
  <c r="G52" i="40"/>
  <c r="I52" i="40" s="1"/>
  <c r="H51" i="40"/>
  <c r="J51" i="40" s="1"/>
  <c r="G51" i="40"/>
  <c r="I51" i="40" s="1"/>
  <c r="H50" i="40"/>
  <c r="J50" i="40" s="1"/>
  <c r="G50" i="40"/>
  <c r="I50" i="40" s="1"/>
  <c r="H49" i="40"/>
  <c r="J49" i="40" s="1"/>
  <c r="G49" i="40"/>
  <c r="I49" i="40" s="1"/>
  <c r="H48" i="40"/>
  <c r="J48" i="40" s="1"/>
  <c r="G48" i="40"/>
  <c r="I48" i="40" s="1"/>
  <c r="H47" i="40"/>
  <c r="J47" i="40" s="1"/>
  <c r="G47" i="40"/>
  <c r="I47" i="40" s="1"/>
  <c r="H46" i="40"/>
  <c r="J46" i="40" s="1"/>
  <c r="G46" i="40"/>
  <c r="I46" i="40" s="1"/>
  <c r="H45" i="40"/>
  <c r="J45" i="40" s="1"/>
  <c r="G45" i="40"/>
  <c r="I45" i="40" s="1"/>
  <c r="H44" i="40"/>
  <c r="J44" i="40" s="1"/>
  <c r="G44" i="40"/>
  <c r="I44" i="40" s="1"/>
  <c r="H43" i="40"/>
  <c r="J43" i="40" s="1"/>
  <c r="G43" i="40"/>
  <c r="I43" i="40" s="1"/>
  <c r="I42" i="40"/>
  <c r="H42" i="40"/>
  <c r="J42" i="40" s="1"/>
  <c r="G42" i="40"/>
  <c r="H41" i="40"/>
  <c r="J41" i="40" s="1"/>
  <c r="G41" i="40"/>
  <c r="I41" i="40" s="1"/>
  <c r="I40" i="40"/>
  <c r="H40" i="40"/>
  <c r="J40" i="40" s="1"/>
  <c r="G40" i="40"/>
  <c r="H39" i="40"/>
  <c r="J39" i="40" s="1"/>
  <c r="G39" i="40"/>
  <c r="I39" i="40" s="1"/>
  <c r="H38" i="40"/>
  <c r="J38" i="40" s="1"/>
  <c r="G38" i="40"/>
  <c r="I38" i="40" s="1"/>
  <c r="H37" i="40"/>
  <c r="J37" i="40" s="1"/>
  <c r="G37" i="40"/>
  <c r="I37" i="40" s="1"/>
  <c r="H36" i="40"/>
  <c r="J36" i="40" s="1"/>
  <c r="G36" i="40"/>
  <c r="I36" i="40" s="1"/>
  <c r="H35" i="40"/>
  <c r="J35" i="40" s="1"/>
  <c r="G35" i="40"/>
  <c r="I35" i="40" s="1"/>
  <c r="H34" i="40"/>
  <c r="J34" i="40" s="1"/>
  <c r="G34" i="40"/>
  <c r="I34" i="40" s="1"/>
  <c r="H33" i="40"/>
  <c r="J33" i="40" s="1"/>
  <c r="G33" i="40"/>
  <c r="I33" i="40" s="1"/>
  <c r="I32" i="40"/>
  <c r="H32" i="40"/>
  <c r="J32" i="40" s="1"/>
  <c r="G32" i="40"/>
  <c r="H31" i="40"/>
  <c r="J31" i="40" s="1"/>
  <c r="G31" i="40"/>
  <c r="I31" i="40" s="1"/>
  <c r="H30" i="40"/>
  <c r="J30" i="40" s="1"/>
  <c r="G30" i="40"/>
  <c r="I30" i="40" s="1"/>
  <c r="H29" i="40"/>
  <c r="J29" i="40" s="1"/>
  <c r="G29" i="40"/>
  <c r="I29" i="40" s="1"/>
  <c r="A3" i="40"/>
  <c r="H192" i="39"/>
  <c r="J192" i="39" s="1"/>
  <c r="G192" i="39"/>
  <c r="I192" i="39" s="1"/>
  <c r="H191" i="39"/>
  <c r="J191" i="39" s="1"/>
  <c r="G191" i="39"/>
  <c r="I191" i="39" s="1"/>
  <c r="H190" i="39"/>
  <c r="J190" i="39" s="1"/>
  <c r="G190" i="39"/>
  <c r="I190" i="39" s="1"/>
  <c r="H189" i="39"/>
  <c r="J189" i="39" s="1"/>
  <c r="G189" i="39"/>
  <c r="I189" i="39" s="1"/>
  <c r="I188" i="39"/>
  <c r="H188" i="39"/>
  <c r="J188" i="39" s="1"/>
  <c r="G188" i="39"/>
  <c r="H187" i="39"/>
  <c r="J187" i="39" s="1"/>
  <c r="G187" i="39"/>
  <c r="I187" i="39" s="1"/>
  <c r="I186" i="39"/>
  <c r="H186" i="39"/>
  <c r="J186" i="39" s="1"/>
  <c r="G186" i="39"/>
  <c r="H185" i="39"/>
  <c r="J185" i="39" s="1"/>
  <c r="G185" i="39"/>
  <c r="I185" i="39" s="1"/>
  <c r="H184" i="39"/>
  <c r="J184" i="39" s="1"/>
  <c r="G184" i="39"/>
  <c r="I184" i="39" s="1"/>
  <c r="H183" i="39"/>
  <c r="J183" i="39" s="1"/>
  <c r="G183" i="39"/>
  <c r="I183" i="39" s="1"/>
  <c r="H182" i="39"/>
  <c r="J182" i="39" s="1"/>
  <c r="G182" i="39"/>
  <c r="I182" i="39" s="1"/>
  <c r="H181" i="39"/>
  <c r="J181" i="39" s="1"/>
  <c r="G181" i="39"/>
  <c r="I181" i="39" s="1"/>
  <c r="I180" i="39"/>
  <c r="H180" i="39"/>
  <c r="J180" i="39" s="1"/>
  <c r="G180" i="39"/>
  <c r="H179" i="39"/>
  <c r="J179" i="39" s="1"/>
  <c r="G179" i="39"/>
  <c r="I179" i="39" s="1"/>
  <c r="I178" i="39"/>
  <c r="H178" i="39"/>
  <c r="J178" i="39" s="1"/>
  <c r="G178" i="39"/>
  <c r="H177" i="39"/>
  <c r="J177" i="39" s="1"/>
  <c r="G177" i="39"/>
  <c r="I177" i="39" s="1"/>
  <c r="H176" i="39"/>
  <c r="J176" i="39" s="1"/>
  <c r="G176" i="39"/>
  <c r="I176" i="39" s="1"/>
  <c r="H175" i="39"/>
  <c r="J175" i="39" s="1"/>
  <c r="G175" i="39"/>
  <c r="I175" i="39" s="1"/>
  <c r="H174" i="39"/>
  <c r="J174" i="39" s="1"/>
  <c r="G174" i="39"/>
  <c r="I174" i="39" s="1"/>
  <c r="H173" i="39"/>
  <c r="J173" i="39" s="1"/>
  <c r="G173" i="39"/>
  <c r="I173" i="39" s="1"/>
  <c r="I172" i="39"/>
  <c r="H172" i="39"/>
  <c r="J172" i="39" s="1"/>
  <c r="G172" i="39"/>
  <c r="H171" i="39"/>
  <c r="J171" i="39" s="1"/>
  <c r="G171" i="39"/>
  <c r="I171" i="39" s="1"/>
  <c r="I170" i="39"/>
  <c r="H170" i="39"/>
  <c r="J170" i="39" s="1"/>
  <c r="G170" i="39"/>
  <c r="H169" i="39"/>
  <c r="J169" i="39" s="1"/>
  <c r="G169" i="39"/>
  <c r="I169" i="39" s="1"/>
  <c r="H168" i="39"/>
  <c r="J168" i="39" s="1"/>
  <c r="G168" i="39"/>
  <c r="I168" i="39" s="1"/>
  <c r="H167" i="39"/>
  <c r="J167" i="39" s="1"/>
  <c r="G167" i="39"/>
  <c r="I167" i="39" s="1"/>
  <c r="H166" i="39"/>
  <c r="J166" i="39" s="1"/>
  <c r="G166" i="39"/>
  <c r="I166" i="39" s="1"/>
  <c r="H165" i="39"/>
  <c r="J165" i="39" s="1"/>
  <c r="G165" i="39"/>
  <c r="I165" i="39" s="1"/>
  <c r="I164" i="39"/>
  <c r="H164" i="39"/>
  <c r="J164" i="39" s="1"/>
  <c r="G164" i="39"/>
  <c r="H163" i="39"/>
  <c r="J163" i="39" s="1"/>
  <c r="G163" i="39"/>
  <c r="I163" i="39" s="1"/>
  <c r="I162" i="39"/>
  <c r="H162" i="39"/>
  <c r="J162" i="39" s="1"/>
  <c r="G162" i="39"/>
  <c r="H161" i="39"/>
  <c r="J161" i="39" s="1"/>
  <c r="G161" i="39"/>
  <c r="I161" i="39" s="1"/>
  <c r="H160" i="39"/>
  <c r="J160" i="39" s="1"/>
  <c r="G160" i="39"/>
  <c r="I160" i="39" s="1"/>
  <c r="H159" i="39"/>
  <c r="J159" i="39" s="1"/>
  <c r="G159" i="39"/>
  <c r="I159" i="39" s="1"/>
  <c r="H158" i="39"/>
  <c r="J158" i="39" s="1"/>
  <c r="G158" i="39"/>
  <c r="I158" i="39" s="1"/>
  <c r="H157" i="39"/>
  <c r="J157" i="39" s="1"/>
  <c r="G157" i="39"/>
  <c r="I157" i="39" s="1"/>
  <c r="I156" i="39"/>
  <c r="H156" i="39"/>
  <c r="J156" i="39" s="1"/>
  <c r="G156" i="39"/>
  <c r="H155" i="39"/>
  <c r="J155" i="39" s="1"/>
  <c r="G155" i="39"/>
  <c r="I155" i="39" s="1"/>
  <c r="I154" i="39"/>
  <c r="H154" i="39"/>
  <c r="J154" i="39" s="1"/>
  <c r="G154" i="39"/>
  <c r="H153" i="39"/>
  <c r="J153" i="39" s="1"/>
  <c r="G153" i="39"/>
  <c r="I153" i="39" s="1"/>
  <c r="H152" i="39"/>
  <c r="J152" i="39" s="1"/>
  <c r="G152" i="39"/>
  <c r="I152" i="39" s="1"/>
  <c r="H151" i="39"/>
  <c r="J151" i="39" s="1"/>
  <c r="G151" i="39"/>
  <c r="I151" i="39" s="1"/>
  <c r="H150" i="39"/>
  <c r="J150" i="39" s="1"/>
  <c r="G150" i="39"/>
  <c r="I150" i="39" s="1"/>
  <c r="H149" i="39"/>
  <c r="J149" i="39" s="1"/>
  <c r="G149" i="39"/>
  <c r="I149" i="39" s="1"/>
  <c r="I148" i="39"/>
  <c r="H148" i="39"/>
  <c r="J148" i="39" s="1"/>
  <c r="G148" i="39"/>
  <c r="H147" i="39"/>
  <c r="J147" i="39" s="1"/>
  <c r="G147" i="39"/>
  <c r="I147" i="39" s="1"/>
  <c r="I146" i="39"/>
  <c r="H146" i="39"/>
  <c r="J146" i="39" s="1"/>
  <c r="G146" i="39"/>
  <c r="H145" i="39"/>
  <c r="J145" i="39" s="1"/>
  <c r="G145" i="39"/>
  <c r="I145" i="39" s="1"/>
  <c r="H144" i="39"/>
  <c r="J144" i="39" s="1"/>
  <c r="G144" i="39"/>
  <c r="I144" i="39" s="1"/>
  <c r="H143" i="39"/>
  <c r="J143" i="39" s="1"/>
  <c r="G143" i="39"/>
  <c r="I143" i="39" s="1"/>
  <c r="H142" i="39"/>
  <c r="J142" i="39" s="1"/>
  <c r="G142" i="39"/>
  <c r="I142" i="39" s="1"/>
  <c r="H141" i="39"/>
  <c r="J141" i="39" s="1"/>
  <c r="G141" i="39"/>
  <c r="I141" i="39" s="1"/>
  <c r="I140" i="39"/>
  <c r="H140" i="39"/>
  <c r="J140" i="39" s="1"/>
  <c r="G140" i="39"/>
  <c r="H139" i="39"/>
  <c r="J139" i="39" s="1"/>
  <c r="G139" i="39"/>
  <c r="I139" i="39" s="1"/>
  <c r="I138" i="39"/>
  <c r="H138" i="39"/>
  <c r="J138" i="39" s="1"/>
  <c r="G138" i="39"/>
  <c r="H137" i="39"/>
  <c r="J137" i="39" s="1"/>
  <c r="G137" i="39"/>
  <c r="I137" i="39" s="1"/>
  <c r="H136" i="39"/>
  <c r="J136" i="39" s="1"/>
  <c r="G136" i="39"/>
  <c r="I136" i="39" s="1"/>
  <c r="H135" i="39"/>
  <c r="J135" i="39" s="1"/>
  <c r="G135" i="39"/>
  <c r="I135" i="39" s="1"/>
  <c r="H134" i="39"/>
  <c r="J134" i="39" s="1"/>
  <c r="G134" i="39"/>
  <c r="I134" i="39" s="1"/>
  <c r="H133" i="39"/>
  <c r="J133" i="39" s="1"/>
  <c r="G133" i="39"/>
  <c r="I133" i="39" s="1"/>
  <c r="I132" i="39"/>
  <c r="H132" i="39"/>
  <c r="J132" i="39" s="1"/>
  <c r="G132" i="39"/>
  <c r="H131" i="39"/>
  <c r="J131" i="39" s="1"/>
  <c r="G131" i="39"/>
  <c r="I131" i="39" s="1"/>
  <c r="I130" i="39"/>
  <c r="H130" i="39"/>
  <c r="J130" i="39" s="1"/>
  <c r="G130" i="39"/>
  <c r="H129" i="39"/>
  <c r="J129" i="39" s="1"/>
  <c r="G129" i="39"/>
  <c r="I129" i="39" s="1"/>
  <c r="H128" i="39"/>
  <c r="J128" i="39" s="1"/>
  <c r="G128" i="39"/>
  <c r="I128" i="39" s="1"/>
  <c r="H127" i="39"/>
  <c r="J127" i="39" s="1"/>
  <c r="G127" i="39"/>
  <c r="I127" i="39" s="1"/>
  <c r="H126" i="39"/>
  <c r="J126" i="39" s="1"/>
  <c r="G126" i="39"/>
  <c r="I126" i="39" s="1"/>
  <c r="H125" i="39"/>
  <c r="J125" i="39" s="1"/>
  <c r="G125" i="39"/>
  <c r="I125" i="39" s="1"/>
  <c r="I124" i="39"/>
  <c r="H124" i="39"/>
  <c r="J124" i="39" s="1"/>
  <c r="G124" i="39"/>
  <c r="H123" i="39"/>
  <c r="J123" i="39" s="1"/>
  <c r="G123" i="39"/>
  <c r="I123" i="39" s="1"/>
  <c r="I122" i="39"/>
  <c r="H122" i="39"/>
  <c r="J122" i="39" s="1"/>
  <c r="G122" i="39"/>
  <c r="H121" i="39"/>
  <c r="J121" i="39" s="1"/>
  <c r="G121" i="39"/>
  <c r="I121" i="39" s="1"/>
  <c r="H120" i="39"/>
  <c r="J120" i="39" s="1"/>
  <c r="G120" i="39"/>
  <c r="I120" i="39" s="1"/>
  <c r="H119" i="39"/>
  <c r="J119" i="39" s="1"/>
  <c r="G119" i="39"/>
  <c r="I119" i="39" s="1"/>
  <c r="H118" i="39"/>
  <c r="J118" i="39" s="1"/>
  <c r="G118" i="39"/>
  <c r="I118" i="39" s="1"/>
  <c r="H117" i="39"/>
  <c r="J117" i="39" s="1"/>
  <c r="G117" i="39"/>
  <c r="I117" i="39" s="1"/>
  <c r="I116" i="39"/>
  <c r="H116" i="39"/>
  <c r="J116" i="39" s="1"/>
  <c r="G116" i="39"/>
  <c r="H115" i="39"/>
  <c r="J115" i="39" s="1"/>
  <c r="G115" i="39"/>
  <c r="I115" i="39" s="1"/>
  <c r="I114" i="39"/>
  <c r="H114" i="39"/>
  <c r="J114" i="39" s="1"/>
  <c r="G114" i="39"/>
  <c r="H113" i="39"/>
  <c r="J113" i="39" s="1"/>
  <c r="G113" i="39"/>
  <c r="I113" i="39" s="1"/>
  <c r="H112" i="39"/>
  <c r="J112" i="39" s="1"/>
  <c r="G112" i="39"/>
  <c r="I112" i="39" s="1"/>
  <c r="H111" i="39"/>
  <c r="J111" i="39" s="1"/>
  <c r="G111" i="39"/>
  <c r="I111" i="39" s="1"/>
  <c r="H110" i="39"/>
  <c r="J110" i="39" s="1"/>
  <c r="G110" i="39"/>
  <c r="I110" i="39" s="1"/>
  <c r="H109" i="39"/>
  <c r="J109" i="39" s="1"/>
  <c r="G109" i="39"/>
  <c r="I109" i="39" s="1"/>
  <c r="I108" i="39"/>
  <c r="H108" i="39"/>
  <c r="J108" i="39" s="1"/>
  <c r="G108" i="39"/>
  <c r="H107" i="39"/>
  <c r="J107" i="39" s="1"/>
  <c r="G107" i="39"/>
  <c r="I107" i="39" s="1"/>
  <c r="I106" i="39"/>
  <c r="H106" i="39"/>
  <c r="J106" i="39" s="1"/>
  <c r="G106" i="39"/>
  <c r="H105" i="39"/>
  <c r="J105" i="39" s="1"/>
  <c r="G105" i="39"/>
  <c r="I105" i="39" s="1"/>
  <c r="H104" i="39"/>
  <c r="J104" i="39" s="1"/>
  <c r="G104" i="39"/>
  <c r="I104" i="39" s="1"/>
  <c r="H103" i="39"/>
  <c r="J103" i="39" s="1"/>
  <c r="G103" i="39"/>
  <c r="I103" i="39" s="1"/>
  <c r="H102" i="39"/>
  <c r="J102" i="39" s="1"/>
  <c r="G102" i="39"/>
  <c r="I102" i="39" s="1"/>
  <c r="H101" i="39"/>
  <c r="J101" i="39" s="1"/>
  <c r="G101" i="39"/>
  <c r="I101" i="39" s="1"/>
  <c r="I100" i="39"/>
  <c r="H100" i="39"/>
  <c r="J100" i="39" s="1"/>
  <c r="G100" i="39"/>
  <c r="H99" i="39"/>
  <c r="J99" i="39" s="1"/>
  <c r="G99" i="39"/>
  <c r="I99" i="39" s="1"/>
  <c r="I98" i="39"/>
  <c r="H98" i="39"/>
  <c r="J98" i="39" s="1"/>
  <c r="G98" i="39"/>
  <c r="H97" i="39"/>
  <c r="J97" i="39" s="1"/>
  <c r="G97" i="39"/>
  <c r="I97" i="39" s="1"/>
  <c r="H96" i="39"/>
  <c r="J96" i="39" s="1"/>
  <c r="G96" i="39"/>
  <c r="I96" i="39" s="1"/>
  <c r="H95" i="39"/>
  <c r="J95" i="39" s="1"/>
  <c r="G95" i="39"/>
  <c r="I95" i="39" s="1"/>
  <c r="H94" i="39"/>
  <c r="J94" i="39" s="1"/>
  <c r="G94" i="39"/>
  <c r="I94" i="39" s="1"/>
  <c r="H93" i="39"/>
  <c r="J93" i="39" s="1"/>
  <c r="G93" i="39"/>
  <c r="I93" i="39" s="1"/>
  <c r="I92" i="39"/>
  <c r="H92" i="39"/>
  <c r="J92" i="39" s="1"/>
  <c r="G92" i="39"/>
  <c r="H91" i="39"/>
  <c r="J91" i="39" s="1"/>
  <c r="G91" i="39"/>
  <c r="I91" i="39" s="1"/>
  <c r="I90" i="39"/>
  <c r="H90" i="39"/>
  <c r="J90" i="39" s="1"/>
  <c r="G90" i="39"/>
  <c r="H89" i="39"/>
  <c r="J89" i="39" s="1"/>
  <c r="G89" i="39"/>
  <c r="I89" i="39" s="1"/>
  <c r="H88" i="39"/>
  <c r="J88" i="39" s="1"/>
  <c r="G88" i="39"/>
  <c r="I88" i="39" s="1"/>
  <c r="H87" i="39"/>
  <c r="J87" i="39" s="1"/>
  <c r="G87" i="39"/>
  <c r="I87" i="39" s="1"/>
  <c r="H86" i="39"/>
  <c r="J86" i="39" s="1"/>
  <c r="G86" i="39"/>
  <c r="I86" i="39" s="1"/>
  <c r="H85" i="39"/>
  <c r="J85" i="39" s="1"/>
  <c r="G85" i="39"/>
  <c r="I85" i="39" s="1"/>
  <c r="I84" i="39"/>
  <c r="H84" i="39"/>
  <c r="J84" i="39" s="1"/>
  <c r="G84" i="39"/>
  <c r="H83" i="39"/>
  <c r="J83" i="39" s="1"/>
  <c r="G83" i="39"/>
  <c r="I83" i="39" s="1"/>
  <c r="I82" i="39"/>
  <c r="H82" i="39"/>
  <c r="J82" i="39" s="1"/>
  <c r="G82" i="39"/>
  <c r="H81" i="39"/>
  <c r="J81" i="39" s="1"/>
  <c r="G81" i="39"/>
  <c r="I81" i="39" s="1"/>
  <c r="H80" i="39"/>
  <c r="J80" i="39" s="1"/>
  <c r="G80" i="39"/>
  <c r="I80" i="39" s="1"/>
  <c r="H79" i="39"/>
  <c r="J79" i="39" s="1"/>
  <c r="G79" i="39"/>
  <c r="I79" i="39" s="1"/>
  <c r="H78" i="39"/>
  <c r="J78" i="39" s="1"/>
  <c r="G78" i="39"/>
  <c r="I78" i="39" s="1"/>
  <c r="H77" i="39"/>
  <c r="J77" i="39" s="1"/>
  <c r="G77" i="39"/>
  <c r="I77" i="39" s="1"/>
  <c r="H76" i="39"/>
  <c r="J76" i="39" s="1"/>
  <c r="G76" i="39"/>
  <c r="I76" i="39" s="1"/>
  <c r="H75" i="39"/>
  <c r="J75" i="39" s="1"/>
  <c r="G75" i="39"/>
  <c r="I75" i="39" s="1"/>
  <c r="H74" i="39"/>
  <c r="J74" i="39" s="1"/>
  <c r="G74" i="39"/>
  <c r="I74" i="39" s="1"/>
  <c r="H73" i="39"/>
  <c r="J73" i="39" s="1"/>
  <c r="G73" i="39"/>
  <c r="I73" i="39" s="1"/>
  <c r="H72" i="39"/>
  <c r="J72" i="39" s="1"/>
  <c r="G72" i="39"/>
  <c r="I72" i="39" s="1"/>
  <c r="H71" i="39"/>
  <c r="J71" i="39" s="1"/>
  <c r="G71" i="39"/>
  <c r="I71" i="39" s="1"/>
  <c r="I70" i="39"/>
  <c r="H70" i="39"/>
  <c r="J70" i="39" s="1"/>
  <c r="G70" i="39"/>
  <c r="H69" i="39"/>
  <c r="J69" i="39" s="1"/>
  <c r="G69" i="39"/>
  <c r="I69" i="39" s="1"/>
  <c r="I68" i="39"/>
  <c r="H68" i="39"/>
  <c r="J68" i="39" s="1"/>
  <c r="G68" i="39"/>
  <c r="H67" i="39"/>
  <c r="J67" i="39" s="1"/>
  <c r="G67" i="39"/>
  <c r="I67" i="39" s="1"/>
  <c r="H66" i="39"/>
  <c r="J66" i="39" s="1"/>
  <c r="G66" i="39"/>
  <c r="I66" i="39" s="1"/>
  <c r="H65" i="39"/>
  <c r="J65" i="39" s="1"/>
  <c r="G65" i="39"/>
  <c r="I65" i="39" s="1"/>
  <c r="H64" i="39"/>
  <c r="J64" i="39" s="1"/>
  <c r="G64" i="39"/>
  <c r="I64" i="39" s="1"/>
  <c r="H63" i="39"/>
  <c r="J63" i="39" s="1"/>
  <c r="G63" i="39"/>
  <c r="I63" i="39" s="1"/>
  <c r="H62" i="39"/>
  <c r="J62" i="39" s="1"/>
  <c r="G62" i="39"/>
  <c r="I62" i="39" s="1"/>
  <c r="H61" i="39"/>
  <c r="J61" i="39" s="1"/>
  <c r="G61" i="39"/>
  <c r="I61" i="39" s="1"/>
  <c r="H60" i="39"/>
  <c r="J60" i="39" s="1"/>
  <c r="G60" i="39"/>
  <c r="I60" i="39" s="1"/>
  <c r="H59" i="39"/>
  <c r="J59" i="39" s="1"/>
  <c r="G59" i="39"/>
  <c r="I59" i="39" s="1"/>
  <c r="H58" i="39"/>
  <c r="J58" i="39" s="1"/>
  <c r="G58" i="39"/>
  <c r="I58" i="39" s="1"/>
  <c r="H57" i="39"/>
  <c r="J57" i="39" s="1"/>
  <c r="G57" i="39"/>
  <c r="I57" i="39" s="1"/>
  <c r="H56" i="39"/>
  <c r="J56" i="39" s="1"/>
  <c r="G56" i="39"/>
  <c r="I56" i="39" s="1"/>
  <c r="H55" i="39"/>
  <c r="J55" i="39" s="1"/>
  <c r="G55" i="39"/>
  <c r="I55" i="39" s="1"/>
  <c r="I54" i="39"/>
  <c r="H54" i="39"/>
  <c r="J54" i="39" s="1"/>
  <c r="G54" i="39"/>
  <c r="H53" i="39"/>
  <c r="J53" i="39" s="1"/>
  <c r="G53" i="39"/>
  <c r="I53" i="39" s="1"/>
  <c r="I52" i="39"/>
  <c r="H52" i="39"/>
  <c r="J52" i="39" s="1"/>
  <c r="G52" i="39"/>
  <c r="H51" i="39"/>
  <c r="J51" i="39" s="1"/>
  <c r="G51" i="39"/>
  <c r="I51" i="39" s="1"/>
  <c r="H50" i="39"/>
  <c r="J50" i="39" s="1"/>
  <c r="G50" i="39"/>
  <c r="I50" i="39" s="1"/>
  <c r="H49" i="39"/>
  <c r="J49" i="39" s="1"/>
  <c r="G49" i="39"/>
  <c r="I49" i="39" s="1"/>
  <c r="H48" i="39"/>
  <c r="J48" i="39" s="1"/>
  <c r="G48" i="39"/>
  <c r="I48" i="39" s="1"/>
  <c r="H47" i="39"/>
  <c r="J47" i="39" s="1"/>
  <c r="G47" i="39"/>
  <c r="I47" i="39" s="1"/>
  <c r="H46" i="39"/>
  <c r="J46" i="39" s="1"/>
  <c r="G46" i="39"/>
  <c r="I46" i="39" s="1"/>
  <c r="H45" i="39"/>
  <c r="J45" i="39" s="1"/>
  <c r="G45" i="39"/>
  <c r="I45" i="39" s="1"/>
  <c r="H44" i="39"/>
  <c r="J44" i="39" s="1"/>
  <c r="G44" i="39"/>
  <c r="I44" i="39" s="1"/>
  <c r="H43" i="39"/>
  <c r="J43" i="39" s="1"/>
  <c r="G43" i="39"/>
  <c r="I43" i="39" s="1"/>
  <c r="H42" i="39"/>
  <c r="J42" i="39" s="1"/>
  <c r="G42" i="39"/>
  <c r="I42" i="39" s="1"/>
  <c r="H41" i="39"/>
  <c r="J41" i="39" s="1"/>
  <c r="G41" i="39"/>
  <c r="I41" i="39" s="1"/>
  <c r="H40" i="39"/>
  <c r="J40" i="39" s="1"/>
  <c r="G40" i="39"/>
  <c r="I40" i="39" s="1"/>
  <c r="H39" i="39"/>
  <c r="J39" i="39" s="1"/>
  <c r="G39" i="39"/>
  <c r="I39" i="39" s="1"/>
  <c r="I38" i="39"/>
  <c r="H38" i="39"/>
  <c r="J38" i="39" s="1"/>
  <c r="G38" i="39"/>
  <c r="H37" i="39"/>
  <c r="J37" i="39" s="1"/>
  <c r="G37" i="39"/>
  <c r="I37" i="39" s="1"/>
  <c r="I36" i="39"/>
  <c r="H36" i="39"/>
  <c r="J36" i="39" s="1"/>
  <c r="G36" i="39"/>
  <c r="H35" i="39"/>
  <c r="J35" i="39" s="1"/>
  <c r="G35" i="39"/>
  <c r="I35" i="39" s="1"/>
  <c r="H34" i="39"/>
  <c r="J34" i="39" s="1"/>
  <c r="G34" i="39"/>
  <c r="I34" i="39" s="1"/>
  <c r="H33" i="39"/>
  <c r="J33" i="39" s="1"/>
  <c r="G33" i="39"/>
  <c r="I33" i="39" s="1"/>
  <c r="H32" i="39"/>
  <c r="J32" i="39" s="1"/>
  <c r="G32" i="39"/>
  <c r="I32" i="39" s="1"/>
  <c r="H31" i="39"/>
  <c r="J31" i="39" s="1"/>
  <c r="G31" i="39"/>
  <c r="I31" i="39" s="1"/>
  <c r="H30" i="39"/>
  <c r="J30" i="39" s="1"/>
  <c r="G30" i="39"/>
  <c r="I30" i="39" s="1"/>
  <c r="H29" i="39"/>
  <c r="J29" i="39" s="1"/>
  <c r="G29" i="39"/>
  <c r="I29" i="39" s="1"/>
  <c r="H28" i="39"/>
  <c r="J28" i="39" s="1"/>
  <c r="G28" i="39"/>
  <c r="I28" i="39" s="1"/>
  <c r="A3" i="39"/>
  <c r="H192" i="38"/>
  <c r="J192" i="38" s="1"/>
  <c r="G192" i="38"/>
  <c r="I192" i="38" s="1"/>
  <c r="H191" i="38"/>
  <c r="J191" i="38" s="1"/>
  <c r="G191" i="38"/>
  <c r="I191" i="38" s="1"/>
  <c r="H190" i="38"/>
  <c r="J190" i="38" s="1"/>
  <c r="G190" i="38"/>
  <c r="I190" i="38" s="1"/>
  <c r="H189" i="38"/>
  <c r="J189" i="38" s="1"/>
  <c r="G189" i="38"/>
  <c r="I189" i="38" s="1"/>
  <c r="H188" i="38"/>
  <c r="J188" i="38" s="1"/>
  <c r="G188" i="38"/>
  <c r="I188" i="38" s="1"/>
  <c r="H187" i="38"/>
  <c r="J187" i="38" s="1"/>
  <c r="G187" i="38"/>
  <c r="I187" i="38" s="1"/>
  <c r="H186" i="38"/>
  <c r="J186" i="38" s="1"/>
  <c r="G186" i="38"/>
  <c r="I186" i="38" s="1"/>
  <c r="H185" i="38"/>
  <c r="J185" i="38" s="1"/>
  <c r="G185" i="38"/>
  <c r="I185" i="38" s="1"/>
  <c r="H184" i="38"/>
  <c r="J184" i="38" s="1"/>
  <c r="G184" i="38"/>
  <c r="I184" i="38" s="1"/>
  <c r="H183" i="38"/>
  <c r="J183" i="38" s="1"/>
  <c r="G183" i="38"/>
  <c r="I183" i="38" s="1"/>
  <c r="H182" i="38"/>
  <c r="J182" i="38" s="1"/>
  <c r="G182" i="38"/>
  <c r="I182" i="38" s="1"/>
  <c r="H181" i="38"/>
  <c r="J181" i="38" s="1"/>
  <c r="G181" i="38"/>
  <c r="I181" i="38" s="1"/>
  <c r="H180" i="38"/>
  <c r="J180" i="38" s="1"/>
  <c r="G180" i="38"/>
  <c r="I180" i="38" s="1"/>
  <c r="H179" i="38"/>
  <c r="J179" i="38" s="1"/>
  <c r="G179" i="38"/>
  <c r="I179" i="38" s="1"/>
  <c r="H178" i="38"/>
  <c r="J178" i="38" s="1"/>
  <c r="G178" i="38"/>
  <c r="I178" i="38" s="1"/>
  <c r="H177" i="38"/>
  <c r="J177" i="38" s="1"/>
  <c r="G177" i="38"/>
  <c r="I177" i="38" s="1"/>
  <c r="H176" i="38"/>
  <c r="J176" i="38" s="1"/>
  <c r="G176" i="38"/>
  <c r="I176" i="38" s="1"/>
  <c r="H175" i="38"/>
  <c r="J175" i="38" s="1"/>
  <c r="G175" i="38"/>
  <c r="I175" i="38" s="1"/>
  <c r="H174" i="38"/>
  <c r="J174" i="38" s="1"/>
  <c r="G174" i="38"/>
  <c r="I174" i="38" s="1"/>
  <c r="H173" i="38"/>
  <c r="J173" i="38" s="1"/>
  <c r="G173" i="38"/>
  <c r="I173" i="38" s="1"/>
  <c r="H172" i="38"/>
  <c r="J172" i="38" s="1"/>
  <c r="G172" i="38"/>
  <c r="I172" i="38" s="1"/>
  <c r="H171" i="38"/>
  <c r="J171" i="38" s="1"/>
  <c r="G171" i="38"/>
  <c r="I171" i="38" s="1"/>
  <c r="H170" i="38"/>
  <c r="J170" i="38" s="1"/>
  <c r="G170" i="38"/>
  <c r="I170" i="38" s="1"/>
  <c r="H169" i="38"/>
  <c r="J169" i="38" s="1"/>
  <c r="G169" i="38"/>
  <c r="I169" i="38" s="1"/>
  <c r="H168" i="38"/>
  <c r="J168" i="38" s="1"/>
  <c r="G168" i="38"/>
  <c r="I168" i="38" s="1"/>
  <c r="H167" i="38"/>
  <c r="J167" i="38" s="1"/>
  <c r="G167" i="38"/>
  <c r="I167" i="38" s="1"/>
  <c r="H166" i="38"/>
  <c r="J166" i="38" s="1"/>
  <c r="G166" i="38"/>
  <c r="I166" i="38" s="1"/>
  <c r="H165" i="38"/>
  <c r="J165" i="38" s="1"/>
  <c r="G165" i="38"/>
  <c r="I165" i="38" s="1"/>
  <c r="H164" i="38"/>
  <c r="J164" i="38" s="1"/>
  <c r="G164" i="38"/>
  <c r="I164" i="38" s="1"/>
  <c r="H163" i="38"/>
  <c r="J163" i="38" s="1"/>
  <c r="G163" i="38"/>
  <c r="I163" i="38" s="1"/>
  <c r="H162" i="38"/>
  <c r="J162" i="38" s="1"/>
  <c r="G162" i="38"/>
  <c r="I162" i="38" s="1"/>
  <c r="H161" i="38"/>
  <c r="J161" i="38" s="1"/>
  <c r="G161" i="38"/>
  <c r="I161" i="38" s="1"/>
  <c r="H160" i="38"/>
  <c r="J160" i="38" s="1"/>
  <c r="G160" i="38"/>
  <c r="I160" i="38" s="1"/>
  <c r="H159" i="38"/>
  <c r="J159" i="38" s="1"/>
  <c r="G159" i="38"/>
  <c r="I159" i="38" s="1"/>
  <c r="H158" i="38"/>
  <c r="J158" i="38" s="1"/>
  <c r="G158" i="38"/>
  <c r="I158" i="38" s="1"/>
  <c r="H157" i="38"/>
  <c r="J157" i="38" s="1"/>
  <c r="G157" i="38"/>
  <c r="I157" i="38" s="1"/>
  <c r="H156" i="38"/>
  <c r="J156" i="38" s="1"/>
  <c r="G156" i="38"/>
  <c r="I156" i="38" s="1"/>
  <c r="H155" i="38"/>
  <c r="J155" i="38" s="1"/>
  <c r="G155" i="38"/>
  <c r="I155" i="38" s="1"/>
  <c r="H154" i="38"/>
  <c r="J154" i="38" s="1"/>
  <c r="G154" i="38"/>
  <c r="I154" i="38" s="1"/>
  <c r="H153" i="38"/>
  <c r="J153" i="38" s="1"/>
  <c r="G153" i="38"/>
  <c r="I153" i="38" s="1"/>
  <c r="H152" i="38"/>
  <c r="J152" i="38" s="1"/>
  <c r="G152" i="38"/>
  <c r="I152" i="38" s="1"/>
  <c r="H151" i="38"/>
  <c r="J151" i="38" s="1"/>
  <c r="G151" i="38"/>
  <c r="I151" i="38" s="1"/>
  <c r="H150" i="38"/>
  <c r="J150" i="38" s="1"/>
  <c r="G150" i="38"/>
  <c r="I150" i="38" s="1"/>
  <c r="H149" i="38"/>
  <c r="J149" i="38" s="1"/>
  <c r="G149" i="38"/>
  <c r="I149" i="38" s="1"/>
  <c r="H148" i="38"/>
  <c r="J148" i="38" s="1"/>
  <c r="G148" i="38"/>
  <c r="I148" i="38" s="1"/>
  <c r="H147" i="38"/>
  <c r="J147" i="38" s="1"/>
  <c r="G147" i="38"/>
  <c r="I147" i="38" s="1"/>
  <c r="H146" i="38"/>
  <c r="J146" i="38" s="1"/>
  <c r="G146" i="38"/>
  <c r="I146" i="38" s="1"/>
  <c r="H145" i="38"/>
  <c r="J145" i="38" s="1"/>
  <c r="G145" i="38"/>
  <c r="I145" i="38" s="1"/>
  <c r="H144" i="38"/>
  <c r="J144" i="38" s="1"/>
  <c r="G144" i="38"/>
  <c r="I144" i="38" s="1"/>
  <c r="H143" i="38"/>
  <c r="J143" i="38" s="1"/>
  <c r="G143" i="38"/>
  <c r="I143" i="38" s="1"/>
  <c r="H142" i="38"/>
  <c r="J142" i="38" s="1"/>
  <c r="G142" i="38"/>
  <c r="I142" i="38" s="1"/>
  <c r="H141" i="38"/>
  <c r="J141" i="38" s="1"/>
  <c r="G141" i="38"/>
  <c r="I141" i="38" s="1"/>
  <c r="H140" i="38"/>
  <c r="J140" i="38" s="1"/>
  <c r="G140" i="38"/>
  <c r="I140" i="38" s="1"/>
  <c r="H139" i="38"/>
  <c r="J139" i="38" s="1"/>
  <c r="G139" i="38"/>
  <c r="I139" i="38" s="1"/>
  <c r="H138" i="38"/>
  <c r="J138" i="38" s="1"/>
  <c r="G138" i="38"/>
  <c r="I138" i="38" s="1"/>
  <c r="H137" i="38"/>
  <c r="J137" i="38" s="1"/>
  <c r="G137" i="38"/>
  <c r="I137" i="38" s="1"/>
  <c r="H136" i="38"/>
  <c r="J136" i="38" s="1"/>
  <c r="G136" i="38"/>
  <c r="I136" i="38" s="1"/>
  <c r="H135" i="38"/>
  <c r="J135" i="38" s="1"/>
  <c r="G135" i="38"/>
  <c r="I135" i="38" s="1"/>
  <c r="H134" i="38"/>
  <c r="J134" i="38" s="1"/>
  <c r="G134" i="38"/>
  <c r="I134" i="38" s="1"/>
  <c r="H133" i="38"/>
  <c r="J133" i="38" s="1"/>
  <c r="G133" i="38"/>
  <c r="I133" i="38" s="1"/>
  <c r="H132" i="38"/>
  <c r="J132" i="38" s="1"/>
  <c r="G132" i="38"/>
  <c r="I132" i="38" s="1"/>
  <c r="H131" i="38"/>
  <c r="J131" i="38" s="1"/>
  <c r="G131" i="38"/>
  <c r="I131" i="38" s="1"/>
  <c r="H130" i="38"/>
  <c r="J130" i="38" s="1"/>
  <c r="G130" i="38"/>
  <c r="I130" i="38" s="1"/>
  <c r="H129" i="38"/>
  <c r="J129" i="38" s="1"/>
  <c r="G129" i="38"/>
  <c r="I129" i="38" s="1"/>
  <c r="H128" i="38"/>
  <c r="J128" i="38" s="1"/>
  <c r="G128" i="38"/>
  <c r="I128" i="38" s="1"/>
  <c r="H127" i="38"/>
  <c r="J127" i="38" s="1"/>
  <c r="G127" i="38"/>
  <c r="I127" i="38" s="1"/>
  <c r="H126" i="38"/>
  <c r="J126" i="38" s="1"/>
  <c r="G126" i="38"/>
  <c r="I126" i="38" s="1"/>
  <c r="H125" i="38"/>
  <c r="J125" i="38" s="1"/>
  <c r="G125" i="38"/>
  <c r="I125" i="38" s="1"/>
  <c r="H124" i="38"/>
  <c r="J124" i="38" s="1"/>
  <c r="G124" i="38"/>
  <c r="I124" i="38" s="1"/>
  <c r="H123" i="38"/>
  <c r="J123" i="38" s="1"/>
  <c r="G123" i="38"/>
  <c r="I123" i="38" s="1"/>
  <c r="H122" i="38"/>
  <c r="J122" i="38" s="1"/>
  <c r="G122" i="38"/>
  <c r="I122" i="38" s="1"/>
  <c r="H121" i="38"/>
  <c r="J121" i="38" s="1"/>
  <c r="G121" i="38"/>
  <c r="I121" i="38" s="1"/>
  <c r="H120" i="38"/>
  <c r="J120" i="38" s="1"/>
  <c r="G120" i="38"/>
  <c r="I120" i="38" s="1"/>
  <c r="H119" i="38"/>
  <c r="J119" i="38" s="1"/>
  <c r="G119" i="38"/>
  <c r="I119" i="38" s="1"/>
  <c r="H118" i="38"/>
  <c r="J118" i="38" s="1"/>
  <c r="G118" i="38"/>
  <c r="I118" i="38" s="1"/>
  <c r="H117" i="38"/>
  <c r="J117" i="38" s="1"/>
  <c r="G117" i="38"/>
  <c r="I117" i="38" s="1"/>
  <c r="H116" i="38"/>
  <c r="J116" i="38" s="1"/>
  <c r="G116" i="38"/>
  <c r="I116" i="38" s="1"/>
  <c r="H115" i="38"/>
  <c r="J115" i="38" s="1"/>
  <c r="G115" i="38"/>
  <c r="I115" i="38" s="1"/>
  <c r="H114" i="38"/>
  <c r="J114" i="38" s="1"/>
  <c r="G114" i="38"/>
  <c r="I114" i="38" s="1"/>
  <c r="H113" i="38"/>
  <c r="J113" i="38" s="1"/>
  <c r="G113" i="38"/>
  <c r="I113" i="38" s="1"/>
  <c r="H112" i="38"/>
  <c r="J112" i="38" s="1"/>
  <c r="G112" i="38"/>
  <c r="I112" i="38" s="1"/>
  <c r="H111" i="38"/>
  <c r="J111" i="38" s="1"/>
  <c r="G111" i="38"/>
  <c r="I111" i="38" s="1"/>
  <c r="H110" i="38"/>
  <c r="J110" i="38" s="1"/>
  <c r="G110" i="38"/>
  <c r="I110" i="38" s="1"/>
  <c r="H109" i="38"/>
  <c r="J109" i="38" s="1"/>
  <c r="G109" i="38"/>
  <c r="I109" i="38" s="1"/>
  <c r="H108" i="38"/>
  <c r="J108" i="38" s="1"/>
  <c r="G108" i="38"/>
  <c r="I108" i="38" s="1"/>
  <c r="H107" i="38"/>
  <c r="J107" i="38" s="1"/>
  <c r="G107" i="38"/>
  <c r="I107" i="38" s="1"/>
  <c r="H106" i="38"/>
  <c r="J106" i="38" s="1"/>
  <c r="G106" i="38"/>
  <c r="I106" i="38" s="1"/>
  <c r="H105" i="38"/>
  <c r="J105" i="38" s="1"/>
  <c r="G105" i="38"/>
  <c r="I105" i="38" s="1"/>
  <c r="H104" i="38"/>
  <c r="J104" i="38" s="1"/>
  <c r="G104" i="38"/>
  <c r="I104" i="38" s="1"/>
  <c r="H103" i="38"/>
  <c r="J103" i="38" s="1"/>
  <c r="G103" i="38"/>
  <c r="I103" i="38" s="1"/>
  <c r="H102" i="38"/>
  <c r="J102" i="38" s="1"/>
  <c r="G102" i="38"/>
  <c r="I102" i="38" s="1"/>
  <c r="H101" i="38"/>
  <c r="J101" i="38" s="1"/>
  <c r="G101" i="38"/>
  <c r="I101" i="38" s="1"/>
  <c r="H100" i="38"/>
  <c r="J100" i="38" s="1"/>
  <c r="G100" i="38"/>
  <c r="I100" i="38" s="1"/>
  <c r="H99" i="38"/>
  <c r="J99" i="38" s="1"/>
  <c r="G99" i="38"/>
  <c r="I99" i="38" s="1"/>
  <c r="H98" i="38"/>
  <c r="J98" i="38" s="1"/>
  <c r="G98" i="38"/>
  <c r="I98" i="38" s="1"/>
  <c r="H97" i="38"/>
  <c r="J97" i="38" s="1"/>
  <c r="G97" i="38"/>
  <c r="I97" i="38" s="1"/>
  <c r="H96" i="38"/>
  <c r="J96" i="38" s="1"/>
  <c r="G96" i="38"/>
  <c r="I96" i="38" s="1"/>
  <c r="H95" i="38"/>
  <c r="J95" i="38" s="1"/>
  <c r="G95" i="38"/>
  <c r="I95" i="38" s="1"/>
  <c r="H94" i="38"/>
  <c r="J94" i="38" s="1"/>
  <c r="G94" i="38"/>
  <c r="I94" i="38" s="1"/>
  <c r="H93" i="38"/>
  <c r="J93" i="38" s="1"/>
  <c r="G93" i="38"/>
  <c r="I93" i="38" s="1"/>
  <c r="H92" i="38"/>
  <c r="J92" i="38" s="1"/>
  <c r="G92" i="38"/>
  <c r="I92" i="38" s="1"/>
  <c r="H91" i="38"/>
  <c r="J91" i="38" s="1"/>
  <c r="G91" i="38"/>
  <c r="I91" i="38" s="1"/>
  <c r="H90" i="38"/>
  <c r="J90" i="38" s="1"/>
  <c r="G90" i="38"/>
  <c r="I90" i="38" s="1"/>
  <c r="H89" i="38"/>
  <c r="J89" i="38" s="1"/>
  <c r="G89" i="38"/>
  <c r="I89" i="38" s="1"/>
  <c r="H88" i="38"/>
  <c r="J88" i="38" s="1"/>
  <c r="G88" i="38"/>
  <c r="I88" i="38" s="1"/>
  <c r="H87" i="38"/>
  <c r="J87" i="38" s="1"/>
  <c r="G87" i="38"/>
  <c r="I87" i="38" s="1"/>
  <c r="H86" i="38"/>
  <c r="J86" i="38" s="1"/>
  <c r="G86" i="38"/>
  <c r="I86" i="38" s="1"/>
  <c r="H85" i="38"/>
  <c r="J85" i="38" s="1"/>
  <c r="G85" i="38"/>
  <c r="I85" i="38" s="1"/>
  <c r="H84" i="38"/>
  <c r="J84" i="38" s="1"/>
  <c r="G84" i="38"/>
  <c r="I84" i="38" s="1"/>
  <c r="H83" i="38"/>
  <c r="J83" i="38" s="1"/>
  <c r="G83" i="38"/>
  <c r="I83" i="38" s="1"/>
  <c r="H82" i="38"/>
  <c r="J82" i="38" s="1"/>
  <c r="G82" i="38"/>
  <c r="I82" i="38" s="1"/>
  <c r="H81" i="38"/>
  <c r="J81" i="38" s="1"/>
  <c r="G81" i="38"/>
  <c r="I81" i="38" s="1"/>
  <c r="H80" i="38"/>
  <c r="J80" i="38" s="1"/>
  <c r="G80" i="38"/>
  <c r="I80" i="38" s="1"/>
  <c r="H79" i="38"/>
  <c r="J79" i="38" s="1"/>
  <c r="G79" i="38"/>
  <c r="I79" i="38" s="1"/>
  <c r="H78" i="38"/>
  <c r="J78" i="38" s="1"/>
  <c r="G78" i="38"/>
  <c r="I78" i="38" s="1"/>
  <c r="H77" i="38"/>
  <c r="J77" i="38" s="1"/>
  <c r="G77" i="38"/>
  <c r="I77" i="38" s="1"/>
  <c r="H76" i="38"/>
  <c r="J76" i="38" s="1"/>
  <c r="G76" i="38"/>
  <c r="I76" i="38" s="1"/>
  <c r="H75" i="38"/>
  <c r="J75" i="38" s="1"/>
  <c r="G75" i="38"/>
  <c r="I75" i="38" s="1"/>
  <c r="H74" i="38"/>
  <c r="J74" i="38" s="1"/>
  <c r="G74" i="38"/>
  <c r="I74" i="38" s="1"/>
  <c r="H73" i="38"/>
  <c r="J73" i="38" s="1"/>
  <c r="G73" i="38"/>
  <c r="I73" i="38" s="1"/>
  <c r="H72" i="38"/>
  <c r="J72" i="38" s="1"/>
  <c r="G72" i="38"/>
  <c r="I72" i="38" s="1"/>
  <c r="H71" i="38"/>
  <c r="J71" i="38" s="1"/>
  <c r="G71" i="38"/>
  <c r="I71" i="38" s="1"/>
  <c r="H70" i="38"/>
  <c r="J70" i="38" s="1"/>
  <c r="G70" i="38"/>
  <c r="I70" i="38" s="1"/>
  <c r="H69" i="38"/>
  <c r="J69" i="38" s="1"/>
  <c r="G69" i="38"/>
  <c r="I69" i="38" s="1"/>
  <c r="H68" i="38"/>
  <c r="J68" i="38" s="1"/>
  <c r="G68" i="38"/>
  <c r="I68" i="38" s="1"/>
  <c r="H67" i="38"/>
  <c r="J67" i="38" s="1"/>
  <c r="G67" i="38"/>
  <c r="I67" i="38" s="1"/>
  <c r="H66" i="38"/>
  <c r="J66" i="38" s="1"/>
  <c r="G66" i="38"/>
  <c r="I66" i="38" s="1"/>
  <c r="H65" i="38"/>
  <c r="J65" i="38" s="1"/>
  <c r="G65" i="38"/>
  <c r="I65" i="38" s="1"/>
  <c r="H64" i="38"/>
  <c r="J64" i="38" s="1"/>
  <c r="G64" i="38"/>
  <c r="I64" i="38" s="1"/>
  <c r="H63" i="38"/>
  <c r="J63" i="38" s="1"/>
  <c r="G63" i="38"/>
  <c r="I63" i="38" s="1"/>
  <c r="H62" i="38"/>
  <c r="J62" i="38" s="1"/>
  <c r="G62" i="38"/>
  <c r="I62" i="38" s="1"/>
  <c r="H61" i="38"/>
  <c r="J61" i="38" s="1"/>
  <c r="G61" i="38"/>
  <c r="I61" i="38" s="1"/>
  <c r="H60" i="38"/>
  <c r="J60" i="38" s="1"/>
  <c r="G60" i="38"/>
  <c r="I60" i="38" s="1"/>
  <c r="H59" i="38"/>
  <c r="J59" i="38" s="1"/>
  <c r="G59" i="38"/>
  <c r="I59" i="38" s="1"/>
  <c r="H58" i="38"/>
  <c r="J58" i="38" s="1"/>
  <c r="G58" i="38"/>
  <c r="I58" i="38" s="1"/>
  <c r="H57" i="38"/>
  <c r="J57" i="38" s="1"/>
  <c r="G57" i="38"/>
  <c r="I57" i="38" s="1"/>
  <c r="H56" i="38"/>
  <c r="J56" i="38" s="1"/>
  <c r="G56" i="38"/>
  <c r="I56" i="38" s="1"/>
  <c r="H55" i="38"/>
  <c r="J55" i="38" s="1"/>
  <c r="G55" i="38"/>
  <c r="I55" i="38" s="1"/>
  <c r="H54" i="38"/>
  <c r="J54" i="38" s="1"/>
  <c r="G54" i="38"/>
  <c r="I54" i="38" s="1"/>
  <c r="H53" i="38"/>
  <c r="J53" i="38" s="1"/>
  <c r="G53" i="38"/>
  <c r="I53" i="38" s="1"/>
  <c r="H52" i="38"/>
  <c r="J52" i="38" s="1"/>
  <c r="G52" i="38"/>
  <c r="I52" i="38" s="1"/>
  <c r="H51" i="38"/>
  <c r="J51" i="38" s="1"/>
  <c r="G51" i="38"/>
  <c r="I51" i="38" s="1"/>
  <c r="H50" i="38"/>
  <c r="J50" i="38" s="1"/>
  <c r="G50" i="38"/>
  <c r="I50" i="38" s="1"/>
  <c r="H49" i="38"/>
  <c r="J49" i="38" s="1"/>
  <c r="G49" i="38"/>
  <c r="I49" i="38" s="1"/>
  <c r="H48" i="38"/>
  <c r="J48" i="38" s="1"/>
  <c r="G48" i="38"/>
  <c r="I48" i="38" s="1"/>
  <c r="H47" i="38"/>
  <c r="J47" i="38" s="1"/>
  <c r="G47" i="38"/>
  <c r="I47" i="38" s="1"/>
  <c r="H46" i="38"/>
  <c r="J46" i="38" s="1"/>
  <c r="G46" i="38"/>
  <c r="I46" i="38" s="1"/>
  <c r="H45" i="38"/>
  <c r="J45" i="38" s="1"/>
  <c r="G45" i="38"/>
  <c r="I45" i="38" s="1"/>
  <c r="H44" i="38"/>
  <c r="J44" i="38" s="1"/>
  <c r="G44" i="38"/>
  <c r="I44" i="38" s="1"/>
  <c r="H43" i="38"/>
  <c r="J43" i="38" s="1"/>
  <c r="G43" i="38"/>
  <c r="I43" i="38" s="1"/>
  <c r="H42" i="38"/>
  <c r="J42" i="38" s="1"/>
  <c r="G42" i="38"/>
  <c r="I42" i="38" s="1"/>
  <c r="H41" i="38"/>
  <c r="J41" i="38" s="1"/>
  <c r="G41" i="38"/>
  <c r="I41" i="38" s="1"/>
  <c r="H40" i="38"/>
  <c r="J40" i="38" s="1"/>
  <c r="G40" i="38"/>
  <c r="I40" i="38" s="1"/>
  <c r="H39" i="38"/>
  <c r="J39" i="38" s="1"/>
  <c r="G39" i="38"/>
  <c r="I39" i="38" s="1"/>
  <c r="H38" i="38"/>
  <c r="J38" i="38" s="1"/>
  <c r="G38" i="38"/>
  <c r="I38" i="38" s="1"/>
  <c r="H37" i="38"/>
  <c r="J37" i="38" s="1"/>
  <c r="G37" i="38"/>
  <c r="I37" i="38" s="1"/>
  <c r="H36" i="38"/>
  <c r="J36" i="38" s="1"/>
  <c r="G36" i="38"/>
  <c r="I36" i="38" s="1"/>
  <c r="H35" i="38"/>
  <c r="J35" i="38" s="1"/>
  <c r="G35" i="38"/>
  <c r="I35" i="38" s="1"/>
  <c r="H34" i="38"/>
  <c r="J34" i="38" s="1"/>
  <c r="G34" i="38"/>
  <c r="I34" i="38" s="1"/>
  <c r="H33" i="38"/>
  <c r="J33" i="38" s="1"/>
  <c r="G33" i="38"/>
  <c r="I33" i="38" s="1"/>
  <c r="H32" i="38"/>
  <c r="J32" i="38" s="1"/>
  <c r="G32" i="38"/>
  <c r="I32" i="38" s="1"/>
  <c r="H31" i="38"/>
  <c r="J31" i="38" s="1"/>
  <c r="G31" i="38"/>
  <c r="I31" i="38" s="1"/>
  <c r="H30" i="38"/>
  <c r="J30" i="38" s="1"/>
  <c r="G30" i="38"/>
  <c r="I30" i="38" s="1"/>
  <c r="H29" i="38"/>
  <c r="J29" i="38" s="1"/>
  <c r="G29" i="38"/>
  <c r="I29" i="38" s="1"/>
  <c r="H28" i="38"/>
  <c r="J28" i="38" s="1"/>
  <c r="G28" i="38"/>
  <c r="I28" i="38" s="1"/>
  <c r="A3" i="38"/>
  <c r="H192" i="37"/>
  <c r="J192" i="37" s="1"/>
  <c r="G192" i="37"/>
  <c r="I192" i="37" s="1"/>
  <c r="H191" i="37"/>
  <c r="J191" i="37" s="1"/>
  <c r="G191" i="37"/>
  <c r="I191" i="37" s="1"/>
  <c r="H190" i="37"/>
  <c r="J190" i="37" s="1"/>
  <c r="G190" i="37"/>
  <c r="I190" i="37" s="1"/>
  <c r="H189" i="37"/>
  <c r="J189" i="37" s="1"/>
  <c r="G189" i="37"/>
  <c r="I189" i="37" s="1"/>
  <c r="H188" i="37"/>
  <c r="J188" i="37" s="1"/>
  <c r="G188" i="37"/>
  <c r="I188" i="37" s="1"/>
  <c r="H187" i="37"/>
  <c r="J187" i="37" s="1"/>
  <c r="G187" i="37"/>
  <c r="I187" i="37" s="1"/>
  <c r="I186" i="37"/>
  <c r="H186" i="37"/>
  <c r="J186" i="37" s="1"/>
  <c r="G186" i="37"/>
  <c r="H185" i="37"/>
  <c r="J185" i="37" s="1"/>
  <c r="G185" i="37"/>
  <c r="I185" i="37" s="1"/>
  <c r="I184" i="37"/>
  <c r="H184" i="37"/>
  <c r="J184" i="37" s="1"/>
  <c r="G184" i="37"/>
  <c r="H183" i="37"/>
  <c r="J183" i="37" s="1"/>
  <c r="G183" i="37"/>
  <c r="I183" i="37" s="1"/>
  <c r="H182" i="37"/>
  <c r="J182" i="37" s="1"/>
  <c r="G182" i="37"/>
  <c r="I182" i="37" s="1"/>
  <c r="H181" i="37"/>
  <c r="J181" i="37" s="1"/>
  <c r="G181" i="37"/>
  <c r="I181" i="37" s="1"/>
  <c r="I180" i="37"/>
  <c r="H180" i="37"/>
  <c r="J180" i="37" s="1"/>
  <c r="G180" i="37"/>
  <c r="H179" i="37"/>
  <c r="J179" i="37" s="1"/>
  <c r="G179" i="37"/>
  <c r="I179" i="37" s="1"/>
  <c r="I178" i="37"/>
  <c r="H178" i="37"/>
  <c r="J178" i="37" s="1"/>
  <c r="G178" i="37"/>
  <c r="H177" i="37"/>
  <c r="J177" i="37" s="1"/>
  <c r="G177" i="37"/>
  <c r="I177" i="37" s="1"/>
  <c r="H176" i="37"/>
  <c r="J176" i="37" s="1"/>
  <c r="G176" i="37"/>
  <c r="I176" i="37" s="1"/>
  <c r="H175" i="37"/>
  <c r="J175" i="37" s="1"/>
  <c r="G175" i="37"/>
  <c r="I175" i="37" s="1"/>
  <c r="H174" i="37"/>
  <c r="J174" i="37" s="1"/>
  <c r="G174" i="37"/>
  <c r="I174" i="37" s="1"/>
  <c r="H173" i="37"/>
  <c r="J173" i="37" s="1"/>
  <c r="G173" i="37"/>
  <c r="I173" i="37" s="1"/>
  <c r="H172" i="37"/>
  <c r="J172" i="37" s="1"/>
  <c r="G172" i="37"/>
  <c r="I172" i="37" s="1"/>
  <c r="H171" i="37"/>
  <c r="J171" i="37" s="1"/>
  <c r="G171" i="37"/>
  <c r="I171" i="37" s="1"/>
  <c r="I170" i="37"/>
  <c r="H170" i="37"/>
  <c r="J170" i="37" s="1"/>
  <c r="G170" i="37"/>
  <c r="H169" i="37"/>
  <c r="J169" i="37" s="1"/>
  <c r="G169" i="37"/>
  <c r="I169" i="37" s="1"/>
  <c r="I168" i="37"/>
  <c r="H168" i="37"/>
  <c r="J168" i="37" s="1"/>
  <c r="G168" i="37"/>
  <c r="H167" i="37"/>
  <c r="J167" i="37" s="1"/>
  <c r="G167" i="37"/>
  <c r="I167" i="37" s="1"/>
  <c r="H166" i="37"/>
  <c r="J166" i="37" s="1"/>
  <c r="G166" i="37"/>
  <c r="I166" i="37" s="1"/>
  <c r="H165" i="37"/>
  <c r="J165" i="37" s="1"/>
  <c r="G165" i="37"/>
  <c r="I165" i="37" s="1"/>
  <c r="I164" i="37"/>
  <c r="H164" i="37"/>
  <c r="J164" i="37" s="1"/>
  <c r="G164" i="37"/>
  <c r="H163" i="37"/>
  <c r="J163" i="37" s="1"/>
  <c r="G163" i="37"/>
  <c r="I163" i="37" s="1"/>
  <c r="I162" i="37"/>
  <c r="H162" i="37"/>
  <c r="J162" i="37" s="1"/>
  <c r="G162" i="37"/>
  <c r="H161" i="37"/>
  <c r="J161" i="37" s="1"/>
  <c r="G161" i="37"/>
  <c r="I161" i="37" s="1"/>
  <c r="H160" i="37"/>
  <c r="J160" i="37" s="1"/>
  <c r="G160" i="37"/>
  <c r="I160" i="37" s="1"/>
  <c r="H159" i="37"/>
  <c r="J159" i="37" s="1"/>
  <c r="G159" i="37"/>
  <c r="I159" i="37" s="1"/>
  <c r="H158" i="37"/>
  <c r="J158" i="37" s="1"/>
  <c r="G158" i="37"/>
  <c r="I158" i="37" s="1"/>
  <c r="H157" i="37"/>
  <c r="J157" i="37" s="1"/>
  <c r="G157" i="37"/>
  <c r="I157" i="37" s="1"/>
  <c r="H156" i="37"/>
  <c r="J156" i="37" s="1"/>
  <c r="G156" i="37"/>
  <c r="I156" i="37" s="1"/>
  <c r="H155" i="37"/>
  <c r="J155" i="37" s="1"/>
  <c r="G155" i="37"/>
  <c r="I155" i="37" s="1"/>
  <c r="I154" i="37"/>
  <c r="H154" i="37"/>
  <c r="J154" i="37" s="1"/>
  <c r="G154" i="37"/>
  <c r="H153" i="37"/>
  <c r="J153" i="37" s="1"/>
  <c r="G153" i="37"/>
  <c r="I153" i="37" s="1"/>
  <c r="I152" i="37"/>
  <c r="H152" i="37"/>
  <c r="J152" i="37" s="1"/>
  <c r="G152" i="37"/>
  <c r="H151" i="37"/>
  <c r="J151" i="37" s="1"/>
  <c r="G151" i="37"/>
  <c r="I151" i="37" s="1"/>
  <c r="H150" i="37"/>
  <c r="J150" i="37" s="1"/>
  <c r="G150" i="37"/>
  <c r="I150" i="37" s="1"/>
  <c r="H149" i="37"/>
  <c r="J149" i="37" s="1"/>
  <c r="G149" i="37"/>
  <c r="I149" i="37" s="1"/>
  <c r="I148" i="37"/>
  <c r="H148" i="37"/>
  <c r="J148" i="37" s="1"/>
  <c r="G148" i="37"/>
  <c r="H147" i="37"/>
  <c r="J147" i="37" s="1"/>
  <c r="G147" i="37"/>
  <c r="I147" i="37" s="1"/>
  <c r="I146" i="37"/>
  <c r="H146" i="37"/>
  <c r="J146" i="37" s="1"/>
  <c r="G146" i="37"/>
  <c r="H145" i="37"/>
  <c r="J145" i="37" s="1"/>
  <c r="G145" i="37"/>
  <c r="I145" i="37" s="1"/>
  <c r="H144" i="37"/>
  <c r="J144" i="37" s="1"/>
  <c r="G144" i="37"/>
  <c r="I144" i="37" s="1"/>
  <c r="H143" i="37"/>
  <c r="J143" i="37" s="1"/>
  <c r="G143" i="37"/>
  <c r="I143" i="37" s="1"/>
  <c r="H142" i="37"/>
  <c r="J142" i="37" s="1"/>
  <c r="G142" i="37"/>
  <c r="I142" i="37" s="1"/>
  <c r="H141" i="37"/>
  <c r="J141" i="37" s="1"/>
  <c r="G141" i="37"/>
  <c r="I141" i="37" s="1"/>
  <c r="H140" i="37"/>
  <c r="J140" i="37" s="1"/>
  <c r="G140" i="37"/>
  <c r="I140" i="37" s="1"/>
  <c r="H139" i="37"/>
  <c r="J139" i="37" s="1"/>
  <c r="G139" i="37"/>
  <c r="I139" i="37" s="1"/>
  <c r="I138" i="37"/>
  <c r="H138" i="37"/>
  <c r="J138" i="37" s="1"/>
  <c r="G138" i="37"/>
  <c r="H137" i="37"/>
  <c r="J137" i="37" s="1"/>
  <c r="G137" i="37"/>
  <c r="I137" i="37" s="1"/>
  <c r="I136" i="37"/>
  <c r="H136" i="37"/>
  <c r="J136" i="37" s="1"/>
  <c r="G136" i="37"/>
  <c r="H135" i="37"/>
  <c r="J135" i="37" s="1"/>
  <c r="G135" i="37"/>
  <c r="I135" i="37" s="1"/>
  <c r="H134" i="37"/>
  <c r="J134" i="37" s="1"/>
  <c r="G134" i="37"/>
  <c r="I134" i="37" s="1"/>
  <c r="H133" i="37"/>
  <c r="J133" i="37" s="1"/>
  <c r="G133" i="37"/>
  <c r="I133" i="37" s="1"/>
  <c r="I132" i="37"/>
  <c r="H132" i="37"/>
  <c r="J132" i="37" s="1"/>
  <c r="G132" i="37"/>
  <c r="H131" i="37"/>
  <c r="J131" i="37" s="1"/>
  <c r="G131" i="37"/>
  <c r="I131" i="37" s="1"/>
  <c r="I130" i="37"/>
  <c r="H130" i="37"/>
  <c r="J130" i="37" s="1"/>
  <c r="G130" i="37"/>
  <c r="H129" i="37"/>
  <c r="J129" i="37" s="1"/>
  <c r="G129" i="37"/>
  <c r="I129" i="37" s="1"/>
  <c r="H128" i="37"/>
  <c r="J128" i="37" s="1"/>
  <c r="G128" i="37"/>
  <c r="I128" i="37" s="1"/>
  <c r="H127" i="37"/>
  <c r="J127" i="37" s="1"/>
  <c r="G127" i="37"/>
  <c r="I127" i="37" s="1"/>
  <c r="H126" i="37"/>
  <c r="J126" i="37" s="1"/>
  <c r="G126" i="37"/>
  <c r="I126" i="37" s="1"/>
  <c r="H125" i="37"/>
  <c r="J125" i="37" s="1"/>
  <c r="G125" i="37"/>
  <c r="I125" i="37" s="1"/>
  <c r="H124" i="37"/>
  <c r="J124" i="37" s="1"/>
  <c r="G124" i="37"/>
  <c r="I124" i="37" s="1"/>
  <c r="H123" i="37"/>
  <c r="J123" i="37" s="1"/>
  <c r="G123" i="37"/>
  <c r="I123" i="37" s="1"/>
  <c r="I122" i="37"/>
  <c r="H122" i="37"/>
  <c r="J122" i="37" s="1"/>
  <c r="G122" i="37"/>
  <c r="H121" i="37"/>
  <c r="J121" i="37" s="1"/>
  <c r="G121" i="37"/>
  <c r="I121" i="37" s="1"/>
  <c r="I120" i="37"/>
  <c r="H120" i="37"/>
  <c r="J120" i="37" s="1"/>
  <c r="G120" i="37"/>
  <c r="H119" i="37"/>
  <c r="J119" i="37" s="1"/>
  <c r="G119" i="37"/>
  <c r="I119" i="37" s="1"/>
  <c r="H118" i="37"/>
  <c r="J118" i="37" s="1"/>
  <c r="G118" i="37"/>
  <c r="I118" i="37" s="1"/>
  <c r="H117" i="37"/>
  <c r="J117" i="37" s="1"/>
  <c r="G117" i="37"/>
  <c r="I117" i="37" s="1"/>
  <c r="I116" i="37"/>
  <c r="H116" i="37"/>
  <c r="J116" i="37" s="1"/>
  <c r="G116" i="37"/>
  <c r="H115" i="37"/>
  <c r="J115" i="37" s="1"/>
  <c r="G115" i="37"/>
  <c r="I115" i="37" s="1"/>
  <c r="I114" i="37"/>
  <c r="H114" i="37"/>
  <c r="J114" i="37" s="1"/>
  <c r="G114" i="37"/>
  <c r="H113" i="37"/>
  <c r="J113" i="37" s="1"/>
  <c r="G113" i="37"/>
  <c r="I113" i="37" s="1"/>
  <c r="H112" i="37"/>
  <c r="J112" i="37" s="1"/>
  <c r="G112" i="37"/>
  <c r="I112" i="37" s="1"/>
  <c r="H111" i="37"/>
  <c r="J111" i="37" s="1"/>
  <c r="G111" i="37"/>
  <c r="I111" i="37" s="1"/>
  <c r="H110" i="37"/>
  <c r="J110" i="37" s="1"/>
  <c r="G110" i="37"/>
  <c r="I110" i="37" s="1"/>
  <c r="H109" i="37"/>
  <c r="J109" i="37" s="1"/>
  <c r="G109" i="37"/>
  <c r="I109" i="37" s="1"/>
  <c r="H108" i="37"/>
  <c r="J108" i="37" s="1"/>
  <c r="G108" i="37"/>
  <c r="I108" i="37" s="1"/>
  <c r="H107" i="37"/>
  <c r="J107" i="37" s="1"/>
  <c r="G107" i="37"/>
  <c r="I107" i="37" s="1"/>
  <c r="I106" i="37"/>
  <c r="H106" i="37"/>
  <c r="J106" i="37" s="1"/>
  <c r="G106" i="37"/>
  <c r="H105" i="37"/>
  <c r="J105" i="37" s="1"/>
  <c r="G105" i="37"/>
  <c r="I105" i="37" s="1"/>
  <c r="I104" i="37"/>
  <c r="H104" i="37"/>
  <c r="J104" i="37" s="1"/>
  <c r="G104" i="37"/>
  <c r="H103" i="37"/>
  <c r="J103" i="37" s="1"/>
  <c r="G103" i="37"/>
  <c r="I103" i="37" s="1"/>
  <c r="H102" i="37"/>
  <c r="J102" i="37" s="1"/>
  <c r="G102" i="37"/>
  <c r="I102" i="37" s="1"/>
  <c r="H101" i="37"/>
  <c r="J101" i="37" s="1"/>
  <c r="G101" i="37"/>
  <c r="I101" i="37" s="1"/>
  <c r="I100" i="37"/>
  <c r="H100" i="37"/>
  <c r="J100" i="37" s="1"/>
  <c r="G100" i="37"/>
  <c r="H99" i="37"/>
  <c r="J99" i="37" s="1"/>
  <c r="G99" i="37"/>
  <c r="I99" i="37" s="1"/>
  <c r="I98" i="37"/>
  <c r="H98" i="37"/>
  <c r="J98" i="37" s="1"/>
  <c r="G98" i="37"/>
  <c r="H97" i="37"/>
  <c r="J97" i="37" s="1"/>
  <c r="G97" i="37"/>
  <c r="I97" i="37" s="1"/>
  <c r="H96" i="37"/>
  <c r="J96" i="37" s="1"/>
  <c r="G96" i="37"/>
  <c r="I96" i="37" s="1"/>
  <c r="H95" i="37"/>
  <c r="J95" i="37" s="1"/>
  <c r="G95" i="37"/>
  <c r="I95" i="37" s="1"/>
  <c r="H94" i="37"/>
  <c r="J94" i="37" s="1"/>
  <c r="G94" i="37"/>
  <c r="I94" i="37" s="1"/>
  <c r="H93" i="37"/>
  <c r="J93" i="37" s="1"/>
  <c r="G93" i="37"/>
  <c r="I93" i="37" s="1"/>
  <c r="H92" i="37"/>
  <c r="J92" i="37" s="1"/>
  <c r="G92" i="37"/>
  <c r="I92" i="37" s="1"/>
  <c r="H91" i="37"/>
  <c r="J91" i="37" s="1"/>
  <c r="G91" i="37"/>
  <c r="I91" i="37" s="1"/>
  <c r="I90" i="37"/>
  <c r="H90" i="37"/>
  <c r="J90" i="37" s="1"/>
  <c r="G90" i="37"/>
  <c r="H89" i="37"/>
  <c r="J89" i="37" s="1"/>
  <c r="G89" i="37"/>
  <c r="I89" i="37" s="1"/>
  <c r="I88" i="37"/>
  <c r="H88" i="37"/>
  <c r="J88" i="37" s="1"/>
  <c r="G88" i="37"/>
  <c r="H87" i="37"/>
  <c r="J87" i="37" s="1"/>
  <c r="G87" i="37"/>
  <c r="I87" i="37" s="1"/>
  <c r="H86" i="37"/>
  <c r="J86" i="37" s="1"/>
  <c r="G86" i="37"/>
  <c r="I86" i="37" s="1"/>
  <c r="H85" i="37"/>
  <c r="J85" i="37" s="1"/>
  <c r="G85" i="37"/>
  <c r="I85" i="37" s="1"/>
  <c r="I84" i="37"/>
  <c r="H84" i="37"/>
  <c r="J84" i="37" s="1"/>
  <c r="G84" i="37"/>
  <c r="H83" i="37"/>
  <c r="J83" i="37" s="1"/>
  <c r="G83" i="37"/>
  <c r="I83" i="37" s="1"/>
  <c r="I82" i="37"/>
  <c r="H82" i="37"/>
  <c r="J82" i="37" s="1"/>
  <c r="G82" i="37"/>
  <c r="H81" i="37"/>
  <c r="J81" i="37" s="1"/>
  <c r="G81" i="37"/>
  <c r="I81" i="37" s="1"/>
  <c r="H80" i="37"/>
  <c r="J80" i="37" s="1"/>
  <c r="G80" i="37"/>
  <c r="I80" i="37" s="1"/>
  <c r="H79" i="37"/>
  <c r="J79" i="37" s="1"/>
  <c r="G79" i="37"/>
  <c r="I79" i="37" s="1"/>
  <c r="H78" i="37"/>
  <c r="J78" i="37" s="1"/>
  <c r="G78" i="37"/>
  <c r="I78" i="37" s="1"/>
  <c r="H77" i="37"/>
  <c r="J77" i="37" s="1"/>
  <c r="G77" i="37"/>
  <c r="I77" i="37" s="1"/>
  <c r="H76" i="37"/>
  <c r="J76" i="37" s="1"/>
  <c r="G76" i="37"/>
  <c r="I76" i="37" s="1"/>
  <c r="H75" i="37"/>
  <c r="J75" i="37" s="1"/>
  <c r="G75" i="37"/>
  <c r="I75" i="37" s="1"/>
  <c r="I74" i="37"/>
  <c r="H74" i="37"/>
  <c r="J74" i="37" s="1"/>
  <c r="G74" i="37"/>
  <c r="H73" i="37"/>
  <c r="J73" i="37" s="1"/>
  <c r="G73" i="37"/>
  <c r="I73" i="37" s="1"/>
  <c r="I72" i="37"/>
  <c r="H72" i="37"/>
  <c r="J72" i="37" s="1"/>
  <c r="G72" i="37"/>
  <c r="H71" i="37"/>
  <c r="J71" i="37" s="1"/>
  <c r="G71" i="37"/>
  <c r="I71" i="37" s="1"/>
  <c r="H70" i="37"/>
  <c r="J70" i="37" s="1"/>
  <c r="G70" i="37"/>
  <c r="I70" i="37" s="1"/>
  <c r="H69" i="37"/>
  <c r="J69" i="37" s="1"/>
  <c r="G69" i="37"/>
  <c r="I69" i="37" s="1"/>
  <c r="I68" i="37"/>
  <c r="H68" i="37"/>
  <c r="J68" i="37" s="1"/>
  <c r="G68" i="37"/>
  <c r="H67" i="37"/>
  <c r="J67" i="37" s="1"/>
  <c r="G67" i="37"/>
  <c r="I67" i="37" s="1"/>
  <c r="I66" i="37"/>
  <c r="H66" i="37"/>
  <c r="J66" i="37" s="1"/>
  <c r="G66" i="37"/>
  <c r="H65" i="37"/>
  <c r="J65" i="37" s="1"/>
  <c r="G65" i="37"/>
  <c r="I65" i="37" s="1"/>
  <c r="H64" i="37"/>
  <c r="J64" i="37" s="1"/>
  <c r="G64" i="37"/>
  <c r="I64" i="37" s="1"/>
  <c r="H63" i="37"/>
  <c r="J63" i="37" s="1"/>
  <c r="G63" i="37"/>
  <c r="I63" i="37" s="1"/>
  <c r="H62" i="37"/>
  <c r="J62" i="37" s="1"/>
  <c r="G62" i="37"/>
  <c r="I62" i="37" s="1"/>
  <c r="H61" i="37"/>
  <c r="J61" i="37" s="1"/>
  <c r="G61" i="37"/>
  <c r="I61" i="37" s="1"/>
  <c r="H60" i="37"/>
  <c r="J60" i="37" s="1"/>
  <c r="G60" i="37"/>
  <c r="I60" i="37" s="1"/>
  <c r="H59" i="37"/>
  <c r="J59" i="37" s="1"/>
  <c r="G59" i="37"/>
  <c r="I59" i="37" s="1"/>
  <c r="I58" i="37"/>
  <c r="H58" i="37"/>
  <c r="J58" i="37" s="1"/>
  <c r="G58" i="37"/>
  <c r="H57" i="37"/>
  <c r="J57" i="37" s="1"/>
  <c r="G57" i="37"/>
  <c r="I57" i="37" s="1"/>
  <c r="I56" i="37"/>
  <c r="H56" i="37"/>
  <c r="J56" i="37" s="1"/>
  <c r="G56" i="37"/>
  <c r="H55" i="37"/>
  <c r="J55" i="37" s="1"/>
  <c r="G55" i="37"/>
  <c r="I55" i="37" s="1"/>
  <c r="H54" i="37"/>
  <c r="J54" i="37" s="1"/>
  <c r="G54" i="37"/>
  <c r="I54" i="37" s="1"/>
  <c r="H53" i="37"/>
  <c r="J53" i="37" s="1"/>
  <c r="G53" i="37"/>
  <c r="I53" i="37" s="1"/>
  <c r="I52" i="37"/>
  <c r="H52" i="37"/>
  <c r="J52" i="37" s="1"/>
  <c r="G52" i="37"/>
  <c r="H51" i="37"/>
  <c r="J51" i="37" s="1"/>
  <c r="G51" i="37"/>
  <c r="I51" i="37" s="1"/>
  <c r="H50" i="37"/>
  <c r="J50" i="37" s="1"/>
  <c r="G50" i="37"/>
  <c r="I50" i="37" s="1"/>
  <c r="H49" i="37"/>
  <c r="J49" i="37" s="1"/>
  <c r="G49" i="37"/>
  <c r="I49" i="37" s="1"/>
  <c r="H48" i="37"/>
  <c r="J48" i="37" s="1"/>
  <c r="G48" i="37"/>
  <c r="I48" i="37" s="1"/>
  <c r="H47" i="37"/>
  <c r="J47" i="37" s="1"/>
  <c r="G47" i="37"/>
  <c r="I47" i="37" s="1"/>
  <c r="H46" i="37"/>
  <c r="J46" i="37" s="1"/>
  <c r="G46" i="37"/>
  <c r="I46" i="37" s="1"/>
  <c r="H45" i="37"/>
  <c r="J45" i="37" s="1"/>
  <c r="G45" i="37"/>
  <c r="I45" i="37" s="1"/>
  <c r="H44" i="37"/>
  <c r="J44" i="37" s="1"/>
  <c r="G44" i="37"/>
  <c r="I44" i="37" s="1"/>
  <c r="H43" i="37"/>
  <c r="J43" i="37" s="1"/>
  <c r="G43" i="37"/>
  <c r="I43" i="37" s="1"/>
  <c r="H42" i="37"/>
  <c r="J42" i="37" s="1"/>
  <c r="G42" i="37"/>
  <c r="I42" i="37" s="1"/>
  <c r="H41" i="37"/>
  <c r="J41" i="37" s="1"/>
  <c r="G41" i="37"/>
  <c r="I41" i="37" s="1"/>
  <c r="H40" i="37"/>
  <c r="J40" i="37" s="1"/>
  <c r="G40" i="37"/>
  <c r="I40" i="37" s="1"/>
  <c r="G39" i="37"/>
  <c r="I39" i="37" s="1"/>
  <c r="G38" i="37"/>
  <c r="I38" i="37" s="1"/>
  <c r="G37" i="37"/>
  <c r="I37" i="37" s="1"/>
  <c r="G36" i="37"/>
  <c r="I36" i="37" s="1"/>
  <c r="H35" i="37"/>
  <c r="J35" i="37" s="1"/>
  <c r="G35" i="37"/>
  <c r="I35" i="37" s="1"/>
  <c r="G34" i="37"/>
  <c r="I34" i="37" s="1"/>
  <c r="G33" i="37"/>
  <c r="I33" i="37" s="1"/>
  <c r="I32" i="37"/>
  <c r="H32" i="37"/>
  <c r="J32" i="37" s="1"/>
  <c r="G32" i="37"/>
  <c r="G31" i="37"/>
  <c r="I31" i="37" s="1"/>
  <c r="G30" i="37"/>
  <c r="I30" i="37" s="1"/>
  <c r="G29" i="37"/>
  <c r="I29" i="37" s="1"/>
  <c r="H28" i="37"/>
  <c r="J28" i="37" s="1"/>
  <c r="G28" i="37"/>
  <c r="I28" i="37" s="1"/>
  <c r="G27" i="37"/>
  <c r="I27" i="37" s="1"/>
  <c r="G26" i="37"/>
  <c r="I26" i="37" s="1"/>
  <c r="G25" i="37"/>
  <c r="I25" i="37" s="1"/>
  <c r="A3" i="37"/>
  <c r="H39" i="37" l="1"/>
  <c r="J39" i="37" s="1"/>
  <c r="H25" i="37"/>
  <c r="J25" i="37" s="1"/>
  <c r="H29" i="37"/>
  <c r="J29" i="37" s="1"/>
  <c r="H36" i="37"/>
  <c r="J36" i="37" s="1"/>
  <c r="H16" i="37"/>
  <c r="J16" i="37" s="1"/>
  <c r="I23" i="37"/>
  <c r="H23" i="37"/>
  <c r="J23" i="37" s="1"/>
  <c r="H33" i="37"/>
  <c r="J33" i="37" s="1"/>
  <c r="H26" i="37"/>
  <c r="J26" i="37" s="1"/>
  <c r="H30" i="37"/>
  <c r="J30" i="37" s="1"/>
  <c r="H37" i="37"/>
  <c r="J37" i="37" s="1"/>
  <c r="H34" i="37"/>
  <c r="J34" i="37" s="1"/>
  <c r="I18" i="37"/>
  <c r="H27" i="37"/>
  <c r="J27" i="37" s="1"/>
  <c r="H31" i="37"/>
  <c r="J31" i="37" s="1"/>
  <c r="H38" i="37"/>
  <c r="J38" i="37" s="1"/>
  <c r="I20" i="37"/>
  <c r="F41" i="41"/>
  <c r="D18" i="13"/>
  <c r="F41" i="43"/>
  <c r="D20" i="13"/>
  <c r="F41" i="42"/>
  <c r="D19" i="13"/>
  <c r="F41" i="44"/>
  <c r="D21" i="13"/>
  <c r="C11" i="13"/>
  <c r="K10" i="13"/>
  <c r="K12" i="13"/>
  <c r="C12" i="13"/>
  <c r="C10" i="13"/>
  <c r="K11" i="13"/>
  <c r="H14" i="12"/>
  <c r="H10" i="12"/>
  <c r="H11" i="12"/>
  <c r="H7" i="12"/>
  <c r="H13" i="12"/>
  <c r="H9" i="12"/>
  <c r="H8" i="12"/>
  <c r="H12" i="12"/>
  <c r="F42" i="44"/>
  <c r="F45" i="44" s="1"/>
  <c r="G21" i="13" s="1"/>
  <c r="B43" i="44"/>
  <c r="F21" i="13" s="1"/>
  <c r="F42" i="43"/>
  <c r="F45" i="43" s="1"/>
  <c r="G20" i="13" s="1"/>
  <c r="B43" i="43"/>
  <c r="F20" i="13" s="1"/>
  <c r="F42" i="42"/>
  <c r="F45" i="42" s="1"/>
  <c r="G19" i="13" s="1"/>
  <c r="B43" i="42"/>
  <c r="F19" i="13" s="1"/>
  <c r="F42" i="41"/>
  <c r="F45" i="41" s="1"/>
  <c r="G18" i="13" s="1"/>
  <c r="B43" i="41"/>
  <c r="F18" i="13" s="1"/>
  <c r="C9" i="13" l="1"/>
  <c r="E9" i="13"/>
  <c r="H9" i="13" s="1"/>
  <c r="F48" i="12"/>
  <c r="H48" i="12" s="1"/>
  <c r="F49" i="12"/>
  <c r="H49" i="12" s="1"/>
  <c r="F50" i="12"/>
  <c r="H50" i="12" s="1"/>
  <c r="F51" i="12"/>
  <c r="H51" i="12" s="1"/>
  <c r="G51" i="12"/>
  <c r="I51" i="12" s="1"/>
  <c r="F52" i="12"/>
  <c r="H52" i="12" s="1"/>
  <c r="G52" i="12"/>
  <c r="I52" i="12" s="1"/>
  <c r="F53" i="12"/>
  <c r="H53" i="12" s="1"/>
  <c r="G53" i="12"/>
  <c r="I53" i="12"/>
  <c r="F54" i="12"/>
  <c r="H54" i="12" s="1"/>
  <c r="G54" i="12"/>
  <c r="I54" i="12" s="1"/>
  <c r="F55" i="12"/>
  <c r="H55" i="12" s="1"/>
  <c r="G55" i="12"/>
  <c r="I55" i="12" s="1"/>
  <c r="F56" i="12"/>
  <c r="H56" i="12" s="1"/>
  <c r="G56" i="12"/>
  <c r="I56" i="12" s="1"/>
  <c r="F57" i="12"/>
  <c r="H57" i="12" s="1"/>
  <c r="G57" i="12"/>
  <c r="I57" i="12" s="1"/>
  <c r="F58" i="12"/>
  <c r="H58" i="12" s="1"/>
  <c r="G58" i="12"/>
  <c r="I58" i="12" s="1"/>
  <c r="F59" i="12"/>
  <c r="H59" i="12" s="1"/>
  <c r="G59" i="12"/>
  <c r="I59" i="12" s="1"/>
  <c r="F60" i="12"/>
  <c r="H60" i="12" s="1"/>
  <c r="G60" i="12"/>
  <c r="I60" i="12" s="1"/>
  <c r="F61" i="12"/>
  <c r="H61" i="12" s="1"/>
  <c r="G61" i="12"/>
  <c r="I61" i="12" s="1"/>
  <c r="F62" i="12"/>
  <c r="H62" i="12" s="1"/>
  <c r="G62" i="12"/>
  <c r="I62" i="12" s="1"/>
  <c r="F63" i="12"/>
  <c r="H63" i="12" s="1"/>
  <c r="G63" i="12"/>
  <c r="I63" i="12" s="1"/>
  <c r="F64" i="12"/>
  <c r="H64" i="12" s="1"/>
  <c r="G64" i="12"/>
  <c r="I64" i="12" s="1"/>
  <c r="F65" i="12"/>
  <c r="H65" i="12" s="1"/>
  <c r="G65" i="12"/>
  <c r="I65" i="12" s="1"/>
  <c r="F66" i="12"/>
  <c r="H66" i="12" s="1"/>
  <c r="G66" i="12"/>
  <c r="I66" i="12" s="1"/>
  <c r="F67" i="12"/>
  <c r="H67" i="12" s="1"/>
  <c r="G67" i="12"/>
  <c r="I67" i="12" s="1"/>
  <c r="F68" i="12"/>
  <c r="H68" i="12" s="1"/>
  <c r="G68" i="12"/>
  <c r="I68" i="12" s="1"/>
  <c r="F69" i="12"/>
  <c r="H69" i="12" s="1"/>
  <c r="G69" i="12"/>
  <c r="I69" i="12"/>
  <c r="F70" i="12"/>
  <c r="H70" i="12" s="1"/>
  <c r="G70" i="12"/>
  <c r="I70" i="12" s="1"/>
  <c r="F71" i="12"/>
  <c r="H71" i="12" s="1"/>
  <c r="G71" i="12"/>
  <c r="I71" i="12" s="1"/>
  <c r="F72" i="12"/>
  <c r="H72" i="12" s="1"/>
  <c r="G72" i="12"/>
  <c r="I72" i="12" s="1"/>
  <c r="F73" i="12"/>
  <c r="H73" i="12" s="1"/>
  <c r="G73" i="12"/>
  <c r="I73" i="12" s="1"/>
  <c r="F74" i="12"/>
  <c r="H74" i="12" s="1"/>
  <c r="G74" i="12"/>
  <c r="I74" i="12" s="1"/>
  <c r="F75" i="12"/>
  <c r="H75" i="12" s="1"/>
  <c r="G75" i="12"/>
  <c r="I75" i="12" s="1"/>
  <c r="F76" i="12"/>
  <c r="H76" i="12" s="1"/>
  <c r="G76" i="12"/>
  <c r="I76" i="12" s="1"/>
  <c r="F77" i="12"/>
  <c r="H77" i="12" s="1"/>
  <c r="G77" i="12"/>
  <c r="I77" i="12" s="1"/>
  <c r="F78" i="12"/>
  <c r="H78" i="12" s="1"/>
  <c r="G78" i="12"/>
  <c r="I78" i="12" s="1"/>
  <c r="F79" i="12"/>
  <c r="H79" i="12" s="1"/>
  <c r="G79" i="12"/>
  <c r="I79" i="12"/>
  <c r="F80" i="12"/>
  <c r="H80" i="12" s="1"/>
  <c r="G80" i="12"/>
  <c r="I80" i="12" s="1"/>
  <c r="F81" i="12"/>
  <c r="H81" i="12" s="1"/>
  <c r="G81" i="12"/>
  <c r="I81" i="12" s="1"/>
  <c r="F82" i="12"/>
  <c r="H82" i="12" s="1"/>
  <c r="G82" i="12"/>
  <c r="I82" i="12" s="1"/>
  <c r="F83" i="12"/>
  <c r="H83" i="12" s="1"/>
  <c r="G83" i="12"/>
  <c r="I83" i="12" s="1"/>
  <c r="F84" i="12"/>
  <c r="H84" i="12" s="1"/>
  <c r="G84" i="12"/>
  <c r="I84" i="12" s="1"/>
  <c r="F85" i="12"/>
  <c r="H85" i="12" s="1"/>
  <c r="G85" i="12"/>
  <c r="I85" i="12" s="1"/>
  <c r="F86" i="12"/>
  <c r="H86" i="12" s="1"/>
  <c r="G86" i="12"/>
  <c r="I86" i="12" s="1"/>
  <c r="F87" i="12"/>
  <c r="H87" i="12" s="1"/>
  <c r="G87" i="12"/>
  <c r="I87" i="12" s="1"/>
  <c r="F88" i="12"/>
  <c r="H88" i="12" s="1"/>
  <c r="G88" i="12"/>
  <c r="I88" i="12" s="1"/>
  <c r="F89" i="12"/>
  <c r="H89" i="12" s="1"/>
  <c r="G89" i="12"/>
  <c r="I89" i="12" s="1"/>
  <c r="F90" i="12"/>
  <c r="H90" i="12" s="1"/>
  <c r="G90" i="12"/>
  <c r="I90" i="12" s="1"/>
  <c r="F91" i="12"/>
  <c r="H91" i="12" s="1"/>
  <c r="G91" i="12"/>
  <c r="I91" i="12" s="1"/>
  <c r="F92" i="12"/>
  <c r="H92" i="12" s="1"/>
  <c r="G92" i="12"/>
  <c r="I92" i="12" s="1"/>
  <c r="F93" i="12"/>
  <c r="H93" i="12" s="1"/>
  <c r="G93" i="12"/>
  <c r="I93" i="12" s="1"/>
  <c r="F94" i="12"/>
  <c r="H94" i="12" s="1"/>
  <c r="G94" i="12"/>
  <c r="I94" i="12" s="1"/>
  <c r="F95" i="12"/>
  <c r="H95" i="12" s="1"/>
  <c r="G95" i="12"/>
  <c r="I95" i="12" s="1"/>
  <c r="F96" i="12"/>
  <c r="H96" i="12" s="1"/>
  <c r="G96" i="12"/>
  <c r="I96" i="12" s="1"/>
  <c r="F97" i="12"/>
  <c r="H97" i="12" s="1"/>
  <c r="G97" i="12"/>
  <c r="I97" i="12"/>
  <c r="F98" i="12"/>
  <c r="H98" i="12" s="1"/>
  <c r="G98" i="12"/>
  <c r="I98" i="12" s="1"/>
  <c r="F99" i="12"/>
  <c r="H99" i="12" s="1"/>
  <c r="G99" i="12"/>
  <c r="I99" i="12" s="1"/>
  <c r="F100" i="12"/>
  <c r="H100" i="12" s="1"/>
  <c r="G100" i="12"/>
  <c r="I100" i="12" s="1"/>
  <c r="F101" i="12"/>
  <c r="H101" i="12" s="1"/>
  <c r="G101" i="12"/>
  <c r="I101" i="12" s="1"/>
  <c r="F102" i="12"/>
  <c r="H102" i="12" s="1"/>
  <c r="G102" i="12"/>
  <c r="I102" i="12" s="1"/>
  <c r="F103" i="12"/>
  <c r="H103" i="12" s="1"/>
  <c r="G103" i="12"/>
  <c r="I103" i="12" s="1"/>
  <c r="F104" i="12"/>
  <c r="H104" i="12" s="1"/>
  <c r="G104" i="12"/>
  <c r="I104" i="12" s="1"/>
  <c r="F105" i="12"/>
  <c r="H105" i="12" s="1"/>
  <c r="G105" i="12"/>
  <c r="I105" i="12" s="1"/>
  <c r="F106" i="12"/>
  <c r="H106" i="12" s="1"/>
  <c r="G106" i="12"/>
  <c r="I106" i="12" s="1"/>
  <c r="F107" i="12"/>
  <c r="H107" i="12" s="1"/>
  <c r="G107" i="12"/>
  <c r="I107" i="12" s="1"/>
  <c r="F108" i="12"/>
  <c r="H108" i="12" s="1"/>
  <c r="G108" i="12"/>
  <c r="I108" i="12" s="1"/>
  <c r="F109" i="12"/>
  <c r="H109" i="12" s="1"/>
  <c r="G109" i="12"/>
  <c r="I109" i="12" s="1"/>
  <c r="F110" i="12"/>
  <c r="H110" i="12" s="1"/>
  <c r="G110" i="12"/>
  <c r="I110" i="12" s="1"/>
  <c r="F111" i="12"/>
  <c r="H111" i="12" s="1"/>
  <c r="G111" i="12"/>
  <c r="I111" i="12"/>
  <c r="F112" i="12"/>
  <c r="H112" i="12" s="1"/>
  <c r="G112" i="12"/>
  <c r="I112" i="12" s="1"/>
  <c r="F113" i="12"/>
  <c r="H113" i="12" s="1"/>
  <c r="G113" i="12"/>
  <c r="I113" i="12" s="1"/>
  <c r="F114" i="12"/>
  <c r="H114" i="12" s="1"/>
  <c r="G114" i="12"/>
  <c r="I114" i="12" s="1"/>
  <c r="F115" i="12"/>
  <c r="H115" i="12" s="1"/>
  <c r="G115" i="12"/>
  <c r="I115" i="12" s="1"/>
  <c r="F116" i="12"/>
  <c r="H116" i="12" s="1"/>
  <c r="G116" i="12"/>
  <c r="I116" i="12" s="1"/>
  <c r="F117" i="12"/>
  <c r="H117" i="12" s="1"/>
  <c r="G117" i="12"/>
  <c r="I117" i="12"/>
  <c r="F118" i="12"/>
  <c r="H118" i="12" s="1"/>
  <c r="G118" i="12"/>
  <c r="I118" i="12" s="1"/>
  <c r="F119" i="12"/>
  <c r="H119" i="12" s="1"/>
  <c r="G119" i="12"/>
  <c r="I119" i="12" s="1"/>
  <c r="F120" i="12"/>
  <c r="H120" i="12" s="1"/>
  <c r="G120" i="12"/>
  <c r="I120" i="12" s="1"/>
  <c r="F121" i="12"/>
  <c r="H121" i="12" s="1"/>
  <c r="G121" i="12"/>
  <c r="I121" i="12" s="1"/>
  <c r="F122" i="12"/>
  <c r="H122" i="12" s="1"/>
  <c r="G122" i="12"/>
  <c r="I122" i="12" s="1"/>
  <c r="F123" i="12"/>
  <c r="H123" i="12" s="1"/>
  <c r="G123" i="12"/>
  <c r="I123" i="12" s="1"/>
  <c r="F124" i="12"/>
  <c r="H124" i="12" s="1"/>
  <c r="G124" i="12"/>
  <c r="I124" i="12" s="1"/>
  <c r="F125" i="12"/>
  <c r="H125" i="12" s="1"/>
  <c r="G125" i="12"/>
  <c r="I125" i="12" s="1"/>
  <c r="F126" i="12"/>
  <c r="H126" i="12" s="1"/>
  <c r="G126" i="12"/>
  <c r="I126" i="12" s="1"/>
  <c r="F127" i="12"/>
  <c r="H127" i="12" s="1"/>
  <c r="G127" i="12"/>
  <c r="I127" i="12" s="1"/>
  <c r="F128" i="12"/>
  <c r="H128" i="12" s="1"/>
  <c r="G128" i="12"/>
  <c r="I128" i="12" s="1"/>
  <c r="F129" i="12"/>
  <c r="H129" i="12" s="1"/>
  <c r="G129" i="12"/>
  <c r="I129" i="12"/>
  <c r="F130" i="12"/>
  <c r="H130" i="12" s="1"/>
  <c r="G130" i="12"/>
  <c r="I130" i="12" s="1"/>
  <c r="F131" i="12"/>
  <c r="H131" i="12" s="1"/>
  <c r="G131" i="12"/>
  <c r="I131" i="12" s="1"/>
  <c r="F132" i="12"/>
  <c r="H132" i="12" s="1"/>
  <c r="G132" i="12"/>
  <c r="I132" i="12" s="1"/>
  <c r="F133" i="12"/>
  <c r="H133" i="12" s="1"/>
  <c r="G133" i="12"/>
  <c r="I133" i="12" s="1"/>
  <c r="F134" i="12"/>
  <c r="H134" i="12" s="1"/>
  <c r="G134" i="12"/>
  <c r="I134" i="12" s="1"/>
  <c r="F135" i="12"/>
  <c r="H135" i="12" s="1"/>
  <c r="G135" i="12"/>
  <c r="I135" i="12" s="1"/>
  <c r="F136" i="12"/>
  <c r="H136" i="12" s="1"/>
  <c r="G136" i="12"/>
  <c r="I136" i="12" s="1"/>
  <c r="F137" i="12"/>
  <c r="H137" i="12" s="1"/>
  <c r="G137" i="12"/>
  <c r="I137" i="12" s="1"/>
  <c r="F138" i="12"/>
  <c r="H138" i="12" s="1"/>
  <c r="G138" i="12"/>
  <c r="I138" i="12" s="1"/>
  <c r="F139" i="12"/>
  <c r="H139" i="12" s="1"/>
  <c r="G139" i="12"/>
  <c r="I139" i="12" s="1"/>
  <c r="F140" i="12"/>
  <c r="H140" i="12" s="1"/>
  <c r="G140" i="12"/>
  <c r="I140" i="12" s="1"/>
  <c r="F141" i="12"/>
  <c r="H141" i="12" s="1"/>
  <c r="G141" i="12"/>
  <c r="I141" i="12" s="1"/>
  <c r="F142" i="12"/>
  <c r="H142" i="12" s="1"/>
  <c r="G142" i="12"/>
  <c r="I142" i="12" s="1"/>
  <c r="F143" i="12"/>
  <c r="H143" i="12" s="1"/>
  <c r="G143" i="12"/>
  <c r="I143" i="12" s="1"/>
  <c r="F144" i="12"/>
  <c r="H144" i="12" s="1"/>
  <c r="G144" i="12"/>
  <c r="I144" i="12"/>
  <c r="F145" i="12"/>
  <c r="H145" i="12" s="1"/>
  <c r="G145" i="12"/>
  <c r="I145" i="12" s="1"/>
  <c r="F146" i="12"/>
  <c r="H146" i="12" s="1"/>
  <c r="G146" i="12"/>
  <c r="I146" i="12" s="1"/>
  <c r="F147" i="12"/>
  <c r="H147" i="12" s="1"/>
  <c r="G147" i="12"/>
  <c r="I147" i="12" s="1"/>
  <c r="F148" i="12"/>
  <c r="H148" i="12" s="1"/>
  <c r="G148" i="12"/>
  <c r="I148" i="12" s="1"/>
  <c r="F149" i="12"/>
  <c r="H149" i="12" s="1"/>
  <c r="G149" i="12"/>
  <c r="I149" i="12" s="1"/>
  <c r="F150" i="12"/>
  <c r="H150" i="12" s="1"/>
  <c r="G150" i="12"/>
  <c r="I150" i="12" s="1"/>
  <c r="F151" i="12"/>
  <c r="H151" i="12" s="1"/>
  <c r="G151" i="12"/>
  <c r="I151" i="12" s="1"/>
  <c r="F152" i="12"/>
  <c r="H152" i="12" s="1"/>
  <c r="G152" i="12"/>
  <c r="I152" i="12" s="1"/>
  <c r="F153" i="12"/>
  <c r="H153" i="12" s="1"/>
  <c r="G153" i="12"/>
  <c r="I153" i="12" s="1"/>
  <c r="F154" i="12"/>
  <c r="H154" i="12" s="1"/>
  <c r="G154" i="12"/>
  <c r="I154" i="12" s="1"/>
  <c r="F155" i="12"/>
  <c r="H155" i="12" s="1"/>
  <c r="G155" i="12"/>
  <c r="I155" i="12" s="1"/>
  <c r="F156" i="12"/>
  <c r="H156" i="12" s="1"/>
  <c r="G156" i="12"/>
  <c r="I156" i="12" s="1"/>
  <c r="F157" i="12"/>
  <c r="H157" i="12" s="1"/>
  <c r="G157" i="12"/>
  <c r="I157" i="12" s="1"/>
  <c r="F158" i="12"/>
  <c r="H158" i="12" s="1"/>
  <c r="G158" i="12"/>
  <c r="I158" i="12" s="1"/>
  <c r="F159" i="12"/>
  <c r="H159" i="12" s="1"/>
  <c r="G159" i="12"/>
  <c r="I159" i="12" s="1"/>
  <c r="F160" i="12"/>
  <c r="H160" i="12" s="1"/>
  <c r="G160" i="12"/>
  <c r="I160" i="12" s="1"/>
  <c r="F161" i="12"/>
  <c r="H161" i="12" s="1"/>
  <c r="G161" i="12"/>
  <c r="I161" i="12" s="1"/>
  <c r="F162" i="12"/>
  <c r="H162" i="12" s="1"/>
  <c r="G162" i="12"/>
  <c r="I162" i="12" s="1"/>
  <c r="F163" i="12"/>
  <c r="H163" i="12" s="1"/>
  <c r="G163" i="12"/>
  <c r="I163" i="12" s="1"/>
  <c r="F164" i="12"/>
  <c r="H164" i="12" s="1"/>
  <c r="G164" i="12"/>
  <c r="I164" i="12" s="1"/>
  <c r="F165" i="12"/>
  <c r="H165" i="12" s="1"/>
  <c r="G165" i="12"/>
  <c r="I165" i="12"/>
  <c r="F166" i="12"/>
  <c r="H166" i="12" s="1"/>
  <c r="G166" i="12"/>
  <c r="I166" i="12" s="1"/>
  <c r="F167" i="12"/>
  <c r="H167" i="12" s="1"/>
  <c r="G167" i="12"/>
  <c r="I167" i="12" s="1"/>
  <c r="F168" i="12"/>
  <c r="H168" i="12" s="1"/>
  <c r="G168" i="12"/>
  <c r="I168" i="12" s="1"/>
  <c r="F169" i="12"/>
  <c r="H169" i="12" s="1"/>
  <c r="G169" i="12"/>
  <c r="I169" i="12" s="1"/>
  <c r="F170" i="12"/>
  <c r="H170" i="12" s="1"/>
  <c r="G170" i="12"/>
  <c r="I170" i="12" s="1"/>
  <c r="F171" i="12"/>
  <c r="H171" i="12" s="1"/>
  <c r="G171" i="12"/>
  <c r="I171" i="12" s="1"/>
  <c r="F172" i="12"/>
  <c r="H172" i="12" s="1"/>
  <c r="G172" i="12"/>
  <c r="I172" i="12" s="1"/>
  <c r="F173" i="12"/>
  <c r="H173" i="12" s="1"/>
  <c r="G173" i="12"/>
  <c r="I173" i="12" s="1"/>
  <c r="F174" i="12"/>
  <c r="H174" i="12" s="1"/>
  <c r="G174" i="12"/>
  <c r="I174" i="12" s="1"/>
  <c r="F175" i="12"/>
  <c r="H175" i="12" s="1"/>
  <c r="G175" i="12"/>
  <c r="I175" i="12" s="1"/>
  <c r="F176" i="12"/>
  <c r="H176" i="12" s="1"/>
  <c r="G176" i="12"/>
  <c r="I176" i="12" s="1"/>
  <c r="G48" i="12" l="1"/>
  <c r="I48" i="12" s="1"/>
  <c r="G50" i="12"/>
  <c r="I50" i="12" s="1"/>
  <c r="G49" i="12"/>
  <c r="I49" i="12" s="1"/>
  <c r="F38" i="12" l="1"/>
  <c r="H38" i="12" s="1"/>
  <c r="F39" i="12"/>
  <c r="H39" i="12" s="1"/>
  <c r="G39" i="12"/>
  <c r="I39" i="12" s="1"/>
  <c r="G38" i="12" l="1"/>
  <c r="I38" i="12" s="1"/>
  <c r="F41" i="12"/>
  <c r="H41" i="12" s="1"/>
  <c r="G41" i="12"/>
  <c r="I41" i="12" s="1"/>
  <c r="F40" i="12"/>
  <c r="H40" i="12" s="1"/>
  <c r="G40" i="12"/>
  <c r="I40" i="12" s="1"/>
  <c r="F24" i="6" l="1"/>
  <c r="E24" i="6" s="1"/>
  <c r="F39" i="6" l="1"/>
  <c r="C39" i="6"/>
  <c r="D17" i="13" s="1"/>
  <c r="B6" i="22" l="1"/>
  <c r="C6" i="22" s="1"/>
  <c r="C7" i="22"/>
  <c r="C8" i="22"/>
  <c r="B9" i="22"/>
  <c r="C9" i="22" s="1"/>
  <c r="B10" i="22"/>
  <c r="C10" i="22" s="1"/>
  <c r="B11" i="22"/>
  <c r="C11" i="22" s="1"/>
  <c r="B12" i="22"/>
  <c r="C12" i="22" s="1"/>
  <c r="B13" i="22"/>
  <c r="C13" i="22" s="1"/>
  <c r="B14" i="22"/>
  <c r="C14" i="22" s="1"/>
  <c r="B15" i="22"/>
  <c r="C15" i="22" s="1"/>
  <c r="B16" i="22"/>
  <c r="C16" i="22" s="1"/>
  <c r="B5" i="22"/>
  <c r="C5" i="22" s="1"/>
  <c r="F12" i="6" l="1"/>
  <c r="F11" i="6"/>
  <c r="F10" i="6"/>
  <c r="H192" i="21" l="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H66" i="21"/>
  <c r="J66" i="21" s="1"/>
  <c r="G66" i="21"/>
  <c r="I66" i="21" s="1"/>
  <c r="H65" i="21"/>
  <c r="J65" i="21" s="1"/>
  <c r="G65" i="21"/>
  <c r="I65" i="21" s="1"/>
  <c r="H64" i="21"/>
  <c r="J64" i="21" s="1"/>
  <c r="G64" i="21"/>
  <c r="I64" i="21" s="1"/>
  <c r="H63" i="21"/>
  <c r="J63" i="21" s="1"/>
  <c r="G63" i="21"/>
  <c r="I63" i="21" s="1"/>
  <c r="H62" i="21"/>
  <c r="J62" i="21" s="1"/>
  <c r="G62" i="21"/>
  <c r="I62" i="21" s="1"/>
  <c r="H61" i="21"/>
  <c r="J61" i="21" s="1"/>
  <c r="G61" i="21"/>
  <c r="I61" i="21" s="1"/>
  <c r="H60" i="21"/>
  <c r="J60" i="21" s="1"/>
  <c r="G60" i="21"/>
  <c r="I60" i="21" s="1"/>
  <c r="H59" i="21"/>
  <c r="J59" i="21" s="1"/>
  <c r="G59" i="21"/>
  <c r="I59" i="21" s="1"/>
  <c r="H58" i="21"/>
  <c r="J58" i="21" s="1"/>
  <c r="G58" i="21"/>
  <c r="I58" i="21" s="1"/>
  <c r="H57" i="21"/>
  <c r="J57" i="21" s="1"/>
  <c r="G57" i="21"/>
  <c r="I57" i="21" s="1"/>
  <c r="H56" i="21"/>
  <c r="J56" i="21" s="1"/>
  <c r="G56" i="21"/>
  <c r="I56" i="21" s="1"/>
  <c r="H55" i="21"/>
  <c r="J55" i="21" s="1"/>
  <c r="G55" i="21"/>
  <c r="I55" i="21" s="1"/>
  <c r="H54" i="21"/>
  <c r="J54" i="21" s="1"/>
  <c r="G54" i="21"/>
  <c r="I54" i="21" s="1"/>
  <c r="H53" i="21"/>
  <c r="J53" i="21" s="1"/>
  <c r="G53" i="21"/>
  <c r="I53" i="21" s="1"/>
  <c r="H52" i="21"/>
  <c r="J52" i="21" s="1"/>
  <c r="G52" i="21"/>
  <c r="I52" i="21" s="1"/>
  <c r="H51" i="21"/>
  <c r="J51" i="21" s="1"/>
  <c r="G51" i="21"/>
  <c r="I51" i="21" s="1"/>
  <c r="H50" i="21"/>
  <c r="J50" i="21" s="1"/>
  <c r="G50" i="21"/>
  <c r="I50" i="21" s="1"/>
  <c r="H49" i="21"/>
  <c r="J49" i="21" s="1"/>
  <c r="G49" i="21"/>
  <c r="I49" i="21" s="1"/>
  <c r="H48" i="21"/>
  <c r="J48" i="21" s="1"/>
  <c r="G48" i="21"/>
  <c r="I48" i="21" s="1"/>
  <c r="H47" i="21"/>
  <c r="J47" i="21" s="1"/>
  <c r="G47" i="21"/>
  <c r="I47" i="21" s="1"/>
  <c r="H46" i="21"/>
  <c r="J46" i="21" s="1"/>
  <c r="G46" i="21"/>
  <c r="I46" i="21" s="1"/>
  <c r="H45" i="21"/>
  <c r="J45" i="21" s="1"/>
  <c r="G45" i="21"/>
  <c r="I45" i="21" s="1"/>
  <c r="G44" i="21"/>
  <c r="I44" i="21" s="1"/>
  <c r="G43" i="21"/>
  <c r="I43" i="21" s="1"/>
  <c r="H42" i="21"/>
  <c r="J42" i="21" s="1"/>
  <c r="G42" i="21"/>
  <c r="I42" i="21" s="1"/>
  <c r="H41" i="21"/>
  <c r="J41" i="21" s="1"/>
  <c r="G41" i="21"/>
  <c r="I41" i="21" s="1"/>
  <c r="G40" i="21"/>
  <c r="I40" i="21" s="1"/>
  <c r="G39" i="21"/>
  <c r="I39" i="21" s="1"/>
  <c r="H38" i="21"/>
  <c r="J38" i="21" s="1"/>
  <c r="G38" i="21"/>
  <c r="I38" i="21" s="1"/>
  <c r="H37" i="21"/>
  <c r="J37" i="21" s="1"/>
  <c r="G37" i="21"/>
  <c r="I37" i="21" s="1"/>
  <c r="G36" i="21"/>
  <c r="I36" i="21" s="1"/>
  <c r="G35" i="21"/>
  <c r="I35" i="21" s="1"/>
  <c r="H34" i="21"/>
  <c r="J34" i="21" s="1"/>
  <c r="G34" i="21"/>
  <c r="I34" i="21" s="1"/>
  <c r="H33" i="21"/>
  <c r="J33" i="21" s="1"/>
  <c r="G33" i="21"/>
  <c r="I33" i="21" s="1"/>
  <c r="G32" i="21"/>
  <c r="I32" i="21" s="1"/>
  <c r="G31" i="21"/>
  <c r="I31" i="21" s="1"/>
  <c r="H30" i="21"/>
  <c r="J30" i="21" s="1"/>
  <c r="G30" i="21"/>
  <c r="I30" i="21" s="1"/>
  <c r="H29" i="21"/>
  <c r="J29" i="21" s="1"/>
  <c r="G29" i="21"/>
  <c r="I29" i="21" s="1"/>
  <c r="G28" i="21"/>
  <c r="I28" i="21" s="1"/>
  <c r="G27" i="21"/>
  <c r="I27" i="21" s="1"/>
  <c r="G26" i="21"/>
  <c r="I26" i="21" s="1"/>
  <c r="D17" i="22"/>
  <c r="H27" i="21" l="1"/>
  <c r="J27" i="21" s="1"/>
  <c r="H31" i="21"/>
  <c r="J31" i="21" s="1"/>
  <c r="H35" i="21"/>
  <c r="J35" i="21" s="1"/>
  <c r="H39" i="21"/>
  <c r="J39" i="21" s="1"/>
  <c r="H43" i="21"/>
  <c r="J43" i="21" s="1"/>
  <c r="H26" i="21"/>
  <c r="J26" i="21" s="1"/>
  <c r="E8" i="13" s="1"/>
  <c r="H8" i="13" s="1"/>
  <c r="H28" i="21"/>
  <c r="J28" i="21" s="1"/>
  <c r="C8" i="13" s="1"/>
  <c r="H32" i="21"/>
  <c r="J32" i="21" s="1"/>
  <c r="H36" i="21"/>
  <c r="J36" i="21" s="1"/>
  <c r="H40" i="21"/>
  <c r="J40" i="21" s="1"/>
  <c r="H44" i="21"/>
  <c r="J44" i="21" s="1"/>
  <c r="A3" i="21"/>
  <c r="G50" i="6" l="1"/>
  <c r="G51" i="6"/>
  <c r="G52" i="6"/>
  <c r="G53" i="6"/>
  <c r="G54" i="6"/>
  <c r="G55" i="6"/>
  <c r="G56"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V4" i="2" l="1"/>
  <c r="G19" i="12" l="1"/>
  <c r="I19" i="12" s="1"/>
  <c r="G20" i="12"/>
  <c r="I20" i="12" s="1"/>
  <c r="G21" i="12"/>
  <c r="I21" i="12" s="1"/>
  <c r="G22" i="12"/>
  <c r="I22" i="12" s="1"/>
  <c r="G23" i="12"/>
  <c r="I23" i="12" s="1"/>
  <c r="G24" i="12"/>
  <c r="I24" i="12" s="1"/>
  <c r="G25" i="12"/>
  <c r="I25" i="12" s="1"/>
  <c r="G26" i="12"/>
  <c r="I26" i="12" s="1"/>
  <c r="G27" i="12"/>
  <c r="I27" i="12" s="1"/>
  <c r="G28" i="12"/>
  <c r="I28" i="12" s="1"/>
  <c r="F37" i="12"/>
  <c r="G37" i="12" s="1"/>
  <c r="B29" i="13" l="1"/>
  <c r="F47" i="12"/>
  <c r="G47" i="12" s="1"/>
  <c r="I47" i="12" s="1"/>
  <c r="C25" i="13" s="1"/>
  <c r="C31" i="13" s="1"/>
  <c r="C36" i="13" s="1"/>
  <c r="C31" i="14" s="1"/>
  <c r="H37" i="12"/>
  <c r="I37" i="12"/>
  <c r="C26" i="13" s="1"/>
  <c r="H28" i="12"/>
  <c r="H27" i="12"/>
  <c r="H26" i="12"/>
  <c r="H25" i="12"/>
  <c r="H24" i="12"/>
  <c r="H23" i="12"/>
  <c r="H22" i="12"/>
  <c r="H21" i="12"/>
  <c r="H20" i="12"/>
  <c r="H19" i="12"/>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F41" i="6" s="1"/>
  <c r="H49" i="6"/>
  <c r="F42" i="6" s="1"/>
  <c r="F23" i="6"/>
  <c r="E23" i="6" s="1"/>
  <c r="F22" i="6"/>
  <c r="E22" i="6" s="1"/>
  <c r="C19" i="6"/>
  <c r="C18" i="6"/>
  <c r="C17" i="6"/>
  <c r="C16" i="6"/>
  <c r="C15" i="6"/>
  <c r="C14" i="6"/>
  <c r="C11" i="6"/>
  <c r="C10" i="6"/>
  <c r="C9" i="6"/>
  <c r="C8" i="6"/>
  <c r="C7" i="6"/>
  <c r="C6" i="6"/>
  <c r="E1" i="6"/>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S2" i="2"/>
  <c r="D9" i="13" l="1"/>
  <c r="D8" i="13"/>
  <c r="D14" i="13"/>
  <c r="I14" i="13" s="1"/>
  <c r="D13" i="13"/>
  <c r="I13" i="13" s="1"/>
  <c r="F45" i="6"/>
  <c r="G17" i="13" s="1"/>
  <c r="V5" i="2"/>
  <c r="V6" i="2" s="1"/>
  <c r="V3" i="2" s="1"/>
  <c r="B35" i="12"/>
  <c r="D26" i="13" s="1"/>
  <c r="B43" i="6"/>
  <c r="F17" i="13" s="1"/>
  <c r="H47" i="12"/>
  <c r="J9" i="13" l="1"/>
  <c r="I9" i="13"/>
  <c r="J8" i="13"/>
  <c r="I8" i="13"/>
  <c r="J13" i="13"/>
  <c r="K13" i="13" s="1"/>
  <c r="J14" i="13"/>
  <c r="K14" i="13" s="1"/>
  <c r="B5" i="12"/>
  <c r="D29" i="13" s="1"/>
  <c r="F29" i="13" s="1"/>
  <c r="B45" i="12"/>
  <c r="D25" i="13" s="1"/>
  <c r="C35" i="13" s="1"/>
  <c r="K8" i="13" l="1"/>
  <c r="K9" i="13"/>
  <c r="C32" i="13" s="1"/>
  <c r="F32" i="13" s="1"/>
  <c r="C37" i="13"/>
  <c r="F33" i="13"/>
  <c r="F34" i="13" l="1"/>
  <c r="C32" i="14"/>
</calcChain>
</file>

<file path=xl/sharedStrings.xml><?xml version="1.0" encoding="utf-8"?>
<sst xmlns="http://schemas.openxmlformats.org/spreadsheetml/2006/main" count="1914" uniqueCount="686">
  <si>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and Other Projects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</si>
  <si>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</si>
  <si>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Legend:</t>
  </si>
  <si>
    <t>Enter text</t>
  </si>
  <si>
    <t>Select drop-down</t>
  </si>
  <si>
    <t>Formula, do not change</t>
  </si>
  <si>
    <t>Important: DO NOT CHANGE</t>
  </si>
  <si>
    <t>Group Name (Type out exact spelling of official team name)</t>
  </si>
  <si>
    <t>Select choice here</t>
  </si>
  <si>
    <t>Group Type</t>
  </si>
  <si>
    <t>Group Generic Email</t>
  </si>
  <si>
    <r>
      <t xml:space="preserve">This document has been reviewed and signed by:
</t>
    </r>
    <r>
      <rPr>
        <sz val="11"/>
        <color theme="0"/>
        <rFont val="Arial"/>
        <family val="2"/>
      </rPr>
      <t xml:space="preserve"> (Minimum 2 members, 1 must have team signing authority. These signatures will be counted as the Primary Applicant and Secondary Approver for reimbursements with APSC Finance.)</t>
    </r>
  </si>
  <si>
    <t>Currency Conversions to CAD</t>
  </si>
  <si>
    <t>Rate</t>
  </si>
  <si>
    <t>CAD</t>
  </si>
  <si>
    <t>USD</t>
  </si>
  <si>
    <t>EUR</t>
  </si>
  <si>
    <t>GBP</t>
  </si>
  <si>
    <t>AUD</t>
  </si>
  <si>
    <t>HKD</t>
  </si>
  <si>
    <t>CNY</t>
  </si>
  <si>
    <t>FIRST NAME</t>
  </si>
  <si>
    <t>LAST NAME</t>
  </si>
  <si>
    <t>STUDENT #</t>
  </si>
  <si>
    <t>FACULTY</t>
  </si>
  <si>
    <t>DEGREE</t>
  </si>
  <si>
    <t>PROGRAM</t>
  </si>
  <si>
    <t>ACADEMIC YEAR</t>
  </si>
  <si>
    <t>EMAIL</t>
  </si>
  <si>
    <t>Involvement with Project 1</t>
  </si>
  <si>
    <t>Involvement with Project 2</t>
  </si>
  <si>
    <t>Involvement with Project 3</t>
  </si>
  <si>
    <t>Involvement with Project 4</t>
  </si>
  <si>
    <t>Involvement with Project 5</t>
  </si>
  <si>
    <t>PAF ELIGIBLE</t>
  </si>
  <si>
    <t>CHBE</t>
  </si>
  <si>
    <t>GEOE</t>
  </si>
  <si>
    <t>PAF Eligible?</t>
  </si>
  <si>
    <t>Total Members:</t>
  </si>
  <si>
    <t>PAF-Eligible Members:</t>
  </si>
  <si>
    <t>75% Rule:</t>
  </si>
  <si>
    <t>*Please choose between Exec and Non-exec for each person's role in the team. Executives in student groups are those in leadership positions or positions that oversee the technical and/or the administrative management of the student group. The rest can be categorised as non-execs. This information is used to verify required trainings.</t>
  </si>
  <si>
    <t xml:space="preserve"> </t>
  </si>
  <si>
    <t>Previous Year Budget</t>
  </si>
  <si>
    <t>Fill in the following tables for your group's finance for the previous year. (Both expenses and income sources)</t>
  </si>
  <si>
    <r>
      <t xml:space="preserve">Expense Category Examples: </t>
    </r>
    <r>
      <rPr>
        <sz val="11"/>
        <color theme="1"/>
        <rFont val="Arial"/>
        <family val="2"/>
      </rPr>
      <t>Projects, competition, food, venue, gifts, administration, etc.</t>
    </r>
  </si>
  <si>
    <t>I confirm the current sheet "Finance(Previous Year)" is correctly completed</t>
  </si>
  <si>
    <r>
      <t xml:space="preserve">Income Category Examples: </t>
    </r>
    <r>
      <rPr>
        <sz val="11"/>
        <color theme="1"/>
        <rFont val="Arial"/>
        <family val="2"/>
      </rPr>
      <t>Sponsorship, in-kind donations, discounts, etc.</t>
    </r>
  </si>
  <si>
    <t>Expense Category</t>
  </si>
  <si>
    <t>Expense</t>
  </si>
  <si>
    <t>Amount</t>
  </si>
  <si>
    <t>Justification</t>
  </si>
  <si>
    <t>Link</t>
  </si>
  <si>
    <t>Income Category</t>
  </si>
  <si>
    <t>Source of Income</t>
  </si>
  <si>
    <t>Received (R) / Applied for (A)</t>
  </si>
  <si>
    <t>Departmental Funding (Optional)</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</si>
  <si>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</si>
  <si>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Department</t>
  </si>
  <si>
    <t>No. of Students</t>
  </si>
  <si>
    <t>% Representation</t>
  </si>
  <si>
    <t>Amount Requested</t>
  </si>
  <si>
    <t>Proposed Use</t>
  </si>
  <si>
    <t>CIVL</t>
  </si>
  <si>
    <t>EECE</t>
  </si>
  <si>
    <t>ENPH</t>
  </si>
  <si>
    <t>ENVE</t>
  </si>
  <si>
    <t>IGEN</t>
  </si>
  <si>
    <t>MANU</t>
  </si>
  <si>
    <t>MTRL</t>
  </si>
  <si>
    <t>MECH</t>
  </si>
  <si>
    <t>MINE</t>
  </si>
  <si>
    <t>SBME</t>
  </si>
  <si>
    <t>Total amount requested</t>
  </si>
  <si>
    <t>Expected Income</t>
  </si>
  <si>
    <t xml:space="preserve">Select an income category between Sponsor - CASH, In-Kind (Physical) Donation, or another term that suits the item. An In-Kind or Physical Donation refers to tools or equipment, NOT services. </t>
  </si>
  <si>
    <t>I confirm the "Total Non-PAF Income" section is correctly completed</t>
  </si>
  <si>
    <t>Total amount/value received (in CAD)</t>
  </si>
  <si>
    <t>Duration of Funding</t>
  </si>
  <si>
    <t>Funding runs out on:</t>
  </si>
  <si>
    <t>Amount reserved for future years</t>
  </si>
  <si>
    <t>Amount to use this year</t>
  </si>
  <si>
    <t>Received?</t>
  </si>
  <si>
    <t>Notes</t>
  </si>
  <si>
    <t xml:space="preserve"> Current Team Account Balance</t>
  </si>
  <si>
    <t>Multiple</t>
  </si>
  <si>
    <t>N/A</t>
  </si>
  <si>
    <t>Account balance must be declared.</t>
  </si>
  <si>
    <t>Project 1 Application</t>
  </si>
  <si>
    <t>If you're applying to PAF for the category "Design Projects - Other", please use the same spreadsheet.</t>
  </si>
  <si>
    <t>Application Information</t>
  </si>
  <si>
    <t>Project Name</t>
  </si>
  <si>
    <t>Type of Application</t>
  </si>
  <si>
    <t>Any competition/external event linked to this project?</t>
  </si>
  <si>
    <t>Name</t>
  </si>
  <si>
    <t>Start Date</t>
  </si>
  <si>
    <t>End Date</t>
  </si>
  <si>
    <t>Location</t>
  </si>
  <si>
    <t>DETAILED EXPENSES</t>
  </si>
  <si>
    <t>ITEM</t>
  </si>
  <si>
    <t>CATEGORY</t>
  </si>
  <si>
    <t>QUANTITY</t>
  </si>
  <si>
    <t>AMOUNT/UNIT</t>
  </si>
  <si>
    <t>TAX + SHIPPING</t>
  </si>
  <si>
    <t>CURRENCY</t>
  </si>
  <si>
    <t>SUBTOTAL</t>
  </si>
  <si>
    <t>TOTAL</t>
  </si>
  <si>
    <t>SUBTOTAL IN CAD</t>
  </si>
  <si>
    <t>TOTAL IN CAD</t>
  </si>
  <si>
    <t>Link to Source</t>
  </si>
  <si>
    <t>Quote Supplemented?</t>
  </si>
  <si>
    <t>Discount %</t>
  </si>
  <si>
    <r>
      <rPr>
        <b/>
        <i/>
        <sz val="11"/>
        <color theme="1"/>
        <rFont val="Arial"/>
        <family val="2"/>
      </rPr>
      <t xml:space="preserve">REFERENCE </t>
    </r>
    <r>
      <rPr>
        <b/>
        <i/>
        <sz val="9"/>
        <color theme="1"/>
        <rFont val="Arial"/>
        <family val="2"/>
      </rPr>
      <t>(Briefly explain use, justify cost, explain in-kind donation amount if expected)</t>
    </r>
  </si>
  <si>
    <t>Competition</t>
  </si>
  <si>
    <t>Project 2 Application</t>
  </si>
  <si>
    <t>Project 3 Application</t>
  </si>
  <si>
    <t>Project 4 Application</t>
  </si>
  <si>
    <t>Project 5 Application</t>
  </si>
  <si>
    <t>PD Opportunity 1 Application</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</si>
  <si>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</si>
  <si>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t>PAF Funding Information</t>
  </si>
  <si>
    <t>PD Opportunity Name</t>
  </si>
  <si>
    <t>Has this project been previously funded by PAF?</t>
  </si>
  <si>
    <t>Principal Applicant's Name (First Last)</t>
  </si>
  <si>
    <t>Did you collect the full amount of PAF funding for this previously funded project?</t>
  </si>
  <si>
    <t>Department/Program</t>
  </si>
  <si>
    <t>Has your organization submitted other applications in the 2020-2021 funding cycle?</t>
  </si>
  <si>
    <t>Team Email</t>
  </si>
  <si>
    <t>Secondary Email (Personal or Alternate Team Email)</t>
  </si>
  <si>
    <t>If yes, please list the other applications (Application Title - Applicant's first and last name)</t>
  </si>
  <si>
    <t xml:space="preserve">Primary Associated Student Group
</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</si>
  <si>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</si>
  <si>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</si>
  <si>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</si>
  <si>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</si>
  <si>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</si>
  <si>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</si>
  <si>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</si>
  <si>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</si>
  <si>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</si>
  <si>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</si>
  <si>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Guest Speakers</t>
  </si>
  <si>
    <t>Number of Speakers</t>
  </si>
  <si>
    <t>If you are inviting speakers or guests, please provide a brief description of how many speakers, their areas of expertise, and the benefit they will provide attendees.</t>
  </si>
  <si>
    <r>
      <t xml:space="preserve">Projected  </t>
    </r>
    <r>
      <rPr>
        <b/>
        <i/>
        <sz val="11"/>
        <color theme="0"/>
        <rFont val="Arial"/>
        <family val="2"/>
      </rPr>
      <t>Engineering</t>
    </r>
    <r>
      <rPr>
        <b/>
        <sz val="11"/>
        <color theme="0"/>
        <rFont val="Arial"/>
        <family val="2"/>
      </rPr>
      <t xml:space="preserve"> Attendees</t>
    </r>
  </si>
  <si>
    <r>
      <t xml:space="preserve">Projected </t>
    </r>
    <r>
      <rPr>
        <b/>
        <i/>
        <sz val="11"/>
        <color theme="0"/>
        <rFont val="Arial"/>
        <family val="2"/>
      </rPr>
      <t>Non-Engineering</t>
    </r>
    <r>
      <rPr>
        <b/>
        <sz val="11"/>
        <color theme="0"/>
        <rFont val="Arial"/>
        <family val="2"/>
      </rPr>
      <t xml:space="preserve"> Attendees</t>
    </r>
  </si>
  <si>
    <t>GROUP</t>
  </si>
  <si>
    <t>NOTES</t>
  </si>
  <si>
    <t>UBC Undergraduate Students</t>
  </si>
  <si>
    <t>Undergraduate Students</t>
  </si>
  <si>
    <t>Non-UBC Undergraduate Students</t>
  </si>
  <si>
    <t>Graduate Students/Post-Docs</t>
  </si>
  <si>
    <t>UBC/Non-UBC Graduate Students/Post-Docs</t>
  </si>
  <si>
    <t>Faculty</t>
  </si>
  <si>
    <t>Staff</t>
  </si>
  <si>
    <t>Alumni</t>
  </si>
  <si>
    <t>Industry</t>
  </si>
  <si>
    <t>Other</t>
  </si>
  <si>
    <t>Total Engineering Attendees</t>
  </si>
  <si>
    <t>Total Non-Engineering Attendees</t>
  </si>
  <si>
    <t>The PD Opportunity budget is complete and correct to our team's intentions</t>
  </si>
  <si>
    <t>Eligible PAF funding</t>
  </si>
  <si>
    <t>Food</t>
  </si>
  <si>
    <t>Venue</t>
  </si>
  <si>
    <t>NET OPPORTUNITY EXPENSES:</t>
  </si>
  <si>
    <t>Gifts</t>
  </si>
  <si>
    <t>Workshop Supplies</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</si>
  <si>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</si>
  <si>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Total Eligible Funding</t>
  </si>
  <si>
    <r>
      <rPr>
        <b/>
        <i/>
        <sz val="12"/>
        <color theme="1"/>
        <rFont val="Arial"/>
        <family val="2"/>
      </rPr>
      <t xml:space="preserve">REFERENCE </t>
    </r>
    <r>
      <rPr>
        <b/>
        <i/>
        <sz val="10"/>
        <color theme="1"/>
        <rFont val="Arial"/>
        <family val="2"/>
      </rPr>
      <t>(Briefly explain use and justify cost)</t>
    </r>
  </si>
  <si>
    <t>PD Opportunity 2 Application</t>
  </si>
  <si>
    <t>PD Opportunity 3 Application</t>
  </si>
  <si>
    <t>PD Opportunity 4 Application</t>
  </si>
  <si>
    <t>PD Opportunity 5 Application</t>
  </si>
  <si>
    <t>Consumables</t>
  </si>
  <si>
    <t>QTY</t>
  </si>
  <si>
    <t>Explain the need for the purchase and how your team will ensure its longevity</t>
  </si>
  <si>
    <t>Capital Purchases</t>
  </si>
  <si>
    <t>Explain the need for the purchase, why alternatives are not available, and/or what teams benefit if applicable</t>
  </si>
  <si>
    <t># of Teams Benefiting</t>
  </si>
  <si>
    <t>APPROVED?</t>
  </si>
  <si>
    <t>PENDING</t>
  </si>
  <si>
    <t>Administrative and Marketing Costs</t>
  </si>
  <si>
    <t>Budget Summary</t>
  </si>
  <si>
    <t>If you wish for an item to be considered for PAF, please check Column A. Otherwise it will not be considered in the calculations.</t>
  </si>
  <si>
    <t>Team Balance:</t>
  </si>
  <si>
    <t>As of:</t>
  </si>
  <si>
    <t>Consider for PAF?</t>
  </si>
  <si>
    <t>Budget Summaries</t>
  </si>
  <si>
    <t>Discount Value</t>
  </si>
  <si>
    <t>Eligible Project Members</t>
  </si>
  <si>
    <t>Project Expenses</t>
  </si>
  <si>
    <t>Competition Expenses</t>
  </si>
  <si>
    <t>Eligible Project Funding</t>
  </si>
  <si>
    <t>Eligible Competition Funding</t>
  </si>
  <si>
    <t>Eligible Project + Comp. Funding</t>
  </si>
  <si>
    <t>Requested PAF Funding</t>
  </si>
  <si>
    <t>Total Expenses w/ Contingency</t>
  </si>
  <si>
    <t>Project 1</t>
  </si>
  <si>
    <t>Project 2</t>
  </si>
  <si>
    <t>Project 3</t>
  </si>
  <si>
    <t>Project 4</t>
  </si>
  <si>
    <t>Project 5</t>
  </si>
  <si>
    <t>Venue Budget</t>
  </si>
  <si>
    <t>No. of Eligible Attendees</t>
  </si>
  <si>
    <t>No. of Speakers</t>
  </si>
  <si>
    <t>Expenses</t>
  </si>
  <si>
    <t>Eligible Funding</t>
  </si>
  <si>
    <t>PD Opportunity 1</t>
  </si>
  <si>
    <t>PD Opportunity 2</t>
  </si>
  <si>
    <t>PD Opportunity 3</t>
  </si>
  <si>
    <t>PD Opportunity 4</t>
  </si>
  <si>
    <t>PD Opportunity 5</t>
  </si>
  <si>
    <t>Number of Projects and PD Opportunities to consider for PAF:</t>
  </si>
  <si>
    <t>NET NON-PAF INCOME:</t>
  </si>
  <si>
    <t xml:space="preserve">At least 50% of funding must come from sources other than PAF. </t>
  </si>
  <si>
    <t>NET ELIGIBLE PAF FUNDING:</t>
  </si>
  <si>
    <t>PAF</t>
  </si>
  <si>
    <t>REQUESTED PAF FUNDING:</t>
  </si>
  <si>
    <t>Non-PAF</t>
  </si>
  <si>
    <t>PAF FUNDS TO BE USED THIS YEAR:</t>
  </si>
  <si>
    <t>NET EXPENSES:</t>
  </si>
  <si>
    <t>NET INCOME:</t>
  </si>
  <si>
    <t>NET Remainder</t>
  </si>
  <si>
    <t>R</t>
  </si>
  <si>
    <t>Design Teams</t>
  </si>
  <si>
    <t>Funding amounts</t>
  </si>
  <si>
    <t>AeroDesign</t>
  </si>
  <si>
    <t>Projects</t>
  </si>
  <si>
    <t>Agro Bot</t>
  </si>
  <si>
    <t>Max funding in 1 cycle</t>
  </si>
  <si>
    <t>Baja</t>
  </si>
  <si>
    <t>Max number of Projects/PD Opp</t>
  </si>
  <si>
    <t>Biomedical Engineering Student Team (BEST)</t>
  </si>
  <si>
    <t>Contigency</t>
  </si>
  <si>
    <t>Only PAF-eligble expenses</t>
  </si>
  <si>
    <t>BIOMOD</t>
  </si>
  <si>
    <t xml:space="preserve">Bionics </t>
  </si>
  <si>
    <t>PAF Funding Cap</t>
  </si>
  <si>
    <t>Chem-E-Car</t>
  </si>
  <si>
    <t>Minimum of</t>
  </si>
  <si>
    <t>Concrete Canoe</t>
  </si>
  <si>
    <t>or</t>
  </si>
  <si>
    <t>Concrete Toboggan</t>
  </si>
  <si>
    <t>Less than</t>
  </si>
  <si>
    <t>More than 15</t>
  </si>
  <si>
    <t>Formula</t>
  </si>
  <si>
    <t>Less than 35000</t>
  </si>
  <si>
    <t>Formula Electric</t>
  </si>
  <si>
    <t>Project</t>
  </si>
  <si>
    <t>Launchpad</t>
  </si>
  <si>
    <t>Mars Colony</t>
  </si>
  <si>
    <t>Total Cap</t>
  </si>
  <si>
    <t>Open Robotics</t>
  </si>
  <si>
    <t>Orbit</t>
  </si>
  <si>
    <t>Rapid</t>
  </si>
  <si>
    <t>Min non-PAF funding sources</t>
  </si>
  <si>
    <t>Rocket</t>
  </si>
  <si>
    <t>PD Opportunities</t>
  </si>
  <si>
    <t>Sailbot</t>
  </si>
  <si>
    <t>Budget: Minimum of</t>
  </si>
  <si>
    <t>Seismic</t>
  </si>
  <si>
    <t>Per expected APSC attendee</t>
  </si>
  <si>
    <t>Smart City</t>
  </si>
  <si>
    <t>Venue: Minimum of</t>
  </si>
  <si>
    <t>UBC Rover</t>
  </si>
  <si>
    <t>Gifts: Minimum of</t>
  </si>
  <si>
    <t>per speaker, or a total of</t>
  </si>
  <si>
    <t>Solar</t>
  </si>
  <si>
    <t>Workshop supplies: Maximum</t>
  </si>
  <si>
    <t>Steel Bridge</t>
  </si>
  <si>
    <t>Other Projects</t>
  </si>
  <si>
    <t>SubBots</t>
  </si>
  <si>
    <t>SUBC</t>
  </si>
  <si>
    <t>Supermileage</t>
  </si>
  <si>
    <t>(Consumables)</t>
  </si>
  <si>
    <t>Sustaingineering</t>
  </si>
  <si>
    <t>Third Quadrant Design</t>
  </si>
  <si>
    <t>Thunderbikes</t>
  </si>
  <si>
    <t>Total Income</t>
  </si>
  <si>
    <t>Thunderbird Aerospace</t>
  </si>
  <si>
    <t>Total Expenses</t>
  </si>
  <si>
    <t>Thunderbots</t>
  </si>
  <si>
    <t>Uncrewed Aircraft Systems (UAS)</t>
  </si>
  <si>
    <t>WasteNauts</t>
  </si>
  <si>
    <t>Association of Chinese Canadian Engineering Professionals &amp; Technologies (ACCEPT)</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</si>
  <si>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</si>
  <si>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</si>
  <si>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</si>
  <si>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</si>
  <si>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</si>
  <si>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</si>
  <si>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</si>
  <si>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</si>
  <si>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</si>
  <si>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</si>
  <si>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</si>
  <si>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</si>
  <si>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</si>
  <si>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</si>
  <si>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</si>
  <si>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</si>
  <si>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</si>
  <si>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</si>
  <si>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</si>
  <si>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</si>
  <si>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</si>
  <si>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</si>
  <si>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</si>
  <si>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</si>
  <si>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</si>
  <si>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</si>
  <si>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</si>
  <si>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</si>
  <si>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</si>
  <si>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</si>
  <si>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</si>
  <si>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</si>
  <si>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</si>
  <si>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</si>
  <si>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</si>
  <si>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</si>
  <si>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</si>
  <si>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</si>
  <si>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</si>
  <si>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</si>
  <si>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</si>
  <si>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Other…</t>
  </si>
  <si>
    <t xml:space="preserve">(If you're resubmitting PAF T1, no need to complete this sheet - we will pull the data from your previous application.) </t>
  </si>
  <si>
    <r>
      <t xml:space="preserve">An </t>
    </r>
    <r>
      <rPr>
        <b/>
        <sz val="9"/>
        <color theme="1"/>
        <rFont val="Arial"/>
        <family val="2"/>
      </rPr>
      <t>external project</t>
    </r>
    <r>
      <rPr>
        <sz val="9"/>
        <color theme="1"/>
        <rFont val="Arial"/>
        <family val="2"/>
      </rPr>
      <t xml:space="preserve"> has goals and/or parameters that are set by an external party (e.g. Competitions, conferences, partnership with an organization, etc.) An</t>
    </r>
    <r>
      <rPr>
        <b/>
        <sz val="9"/>
        <color theme="1"/>
        <rFont val="Arial"/>
        <family val="2"/>
      </rPr>
      <t xml:space="preserve"> internal project</t>
    </r>
    <r>
      <rPr>
        <sz val="9"/>
        <color theme="1"/>
        <rFont val="Arial"/>
        <family val="2"/>
      </rPr>
      <t xml:space="preserve"> refers to a project whose parameters, goals and timelines are set by the team (ex. For internal research and development, “for learning”)</t>
    </r>
  </si>
  <si>
    <r>
      <t xml:space="preserve">A </t>
    </r>
    <r>
      <rPr>
        <b/>
        <sz val="11"/>
        <color theme="1"/>
        <rFont val="Arial"/>
        <family val="2"/>
      </rPr>
      <t>capital purchase</t>
    </r>
    <r>
      <rPr>
        <sz val="11"/>
        <color theme="1"/>
        <rFont val="Arial"/>
        <family val="2"/>
      </rPr>
      <t xml:space="preserve"> is defined as:
- A purchase greater than $750 CAD (excluding tax and shipping), OR 
- A piece of equipment that has a multi-year lifespan AND that will not fit in a team’s designated design space, OR
- Software or software licenses 
Include all planned capital purchases even if they are ineligible for PAF funding, as they will affect your overall budget and carryover.</t>
    </r>
  </si>
  <si>
    <r>
      <rPr>
        <b/>
        <sz val="11"/>
        <color rgb="FF000000"/>
        <rFont val="Calibri"/>
        <family val="2"/>
      </rPr>
      <t>Consumables</t>
    </r>
    <r>
      <rPr>
        <sz val="11"/>
        <color rgb="FF000000"/>
        <rFont val="Calibri"/>
        <family val="2"/>
      </rPr>
      <t xml:space="preserve"> are goods that must be replaced regularly because they wear out or are used up on a regular basis (for example: printer filament, raw materials, PPE). Only note down items which apply to multiple projects - the costs will be split over all listed projects evenly.</t>
    </r>
  </si>
  <si>
    <r>
      <rPr>
        <b/>
        <sz val="12"/>
        <rFont val="Arial"/>
        <family val="2"/>
      </rPr>
      <t>TEAM-WIDE Administrative and Marketing Costs</t>
    </r>
    <r>
      <rPr>
        <sz val="12"/>
        <rFont val="Arial"/>
        <family val="2"/>
      </rPr>
      <t xml:space="preserve"> include everything else that does not fall into prototyping or competition. Expenses below should include all planned non-project, non-capital purchases. These expenses are not eligible for PAF funding, however they are required to be included to evaluate your team's overall budget and carryover.</t>
    </r>
  </si>
  <si>
    <t>Consumables:</t>
  </si>
  <si>
    <t>Enter requested amount (TOTAL)</t>
  </si>
  <si>
    <t>TEAM-WIDE Administrative &amp; Marketing Costs</t>
  </si>
  <si>
    <t>Administrative Expenses</t>
  </si>
  <si>
    <t>ROLE TYPE*</t>
  </si>
  <si>
    <t>ROLE TITLE</t>
  </si>
  <si>
    <t>FOB ID (6-digit at the back lower right corner UBC Card)</t>
  </si>
  <si>
    <t>PAF Project Application 2024-25</t>
  </si>
  <si>
    <t>Last template update: 29/07/2024</t>
  </si>
  <si>
    <t>Expenses 2023-24</t>
  </si>
  <si>
    <t>Income 2023-24</t>
  </si>
  <si>
    <r>
      <t xml:space="preserve">Total Non-PAF Income 2024-2025 (Do </t>
    </r>
    <r>
      <rPr>
        <b/>
        <sz val="14"/>
        <color theme="7" tint="0.59999389629810485"/>
        <rFont val="Arial"/>
        <family val="2"/>
      </rPr>
      <t>NOT</t>
    </r>
    <r>
      <rPr>
        <b/>
        <sz val="14"/>
        <color theme="0"/>
        <rFont val="Arial"/>
        <family val="2"/>
      </rPr>
      <t xml:space="preserve"> include PAF here)</t>
    </r>
  </si>
  <si>
    <t>Project 6</t>
  </si>
  <si>
    <t>Project 7</t>
  </si>
  <si>
    <t>Project 6 Application</t>
  </si>
  <si>
    <t>Project 7 Application</t>
  </si>
  <si>
    <t>Involvement with Project 6</t>
  </si>
  <si>
    <t>Involvement with Project 7</t>
  </si>
  <si>
    <t>No</t>
  </si>
  <si>
    <t>Yes</t>
  </si>
  <si>
    <t>APSC</t>
  </si>
  <si>
    <t>Undergrad</t>
  </si>
  <si>
    <t>Exec</t>
  </si>
  <si>
    <t>Co-Captain</t>
  </si>
  <si>
    <t>Filament Recycler Lead</t>
  </si>
  <si>
    <t>Admin / Workshop Lead</t>
  </si>
  <si>
    <t>Treasurer</t>
  </si>
  <si>
    <t>FIRST YEAR</t>
  </si>
  <si>
    <t>Non-exec</t>
  </si>
  <si>
    <t>Printing Lead</t>
  </si>
  <si>
    <t>OTHER</t>
  </si>
  <si>
    <t>COMM</t>
  </si>
  <si>
    <t>Marketing Lead</t>
  </si>
  <si>
    <t xml:space="preserve">DC Motor </t>
  </si>
  <si>
    <t>Prototype</t>
  </si>
  <si>
    <t xml:space="preserve">Motor Speed Control </t>
  </si>
  <si>
    <t>Shredder Shaft (2ft)</t>
  </si>
  <si>
    <t>Spur Gears</t>
  </si>
  <si>
    <t>Flange Mount Bearings</t>
  </si>
  <si>
    <t>Mesh for filtering output size (3 sizes, 1ft x 1ft each)</t>
  </si>
  <si>
    <t>Bolt</t>
  </si>
  <si>
    <t>Servo Motor</t>
  </si>
  <si>
    <t>Acrylic Panel (12''x12'' 1/8'' sheet)</t>
  </si>
  <si>
    <t>Motherboard for spooler (estimate)</t>
  </si>
  <si>
    <t>Heater Block</t>
  </si>
  <si>
    <t>Filament Pellets</t>
  </si>
  <si>
    <t>T-slots (5 pieces, 20x40x200)</t>
  </si>
  <si>
    <t xml:space="preserve">Bowden Tubing </t>
  </si>
  <si>
    <t>Rotary encoder</t>
  </si>
  <si>
    <t>608 Skate Miniature Ball Bearings (Pack of 10)</t>
  </si>
  <si>
    <t>Deep groove Radial Ball Bearings</t>
  </si>
  <si>
    <t>Threaded Rods M5 x 110 mm</t>
  </si>
  <si>
    <t>M3 x 50mm Screws (pack of 100)</t>
  </si>
  <si>
    <t>McMaster Shipping Estimate</t>
  </si>
  <si>
    <t>Bearings Canada Shipping Estimate</t>
  </si>
  <si>
    <t>Stepper Motor (STEPPERONLINE Nema 17 Stepper Motor 2A 55Ncm Bipolar 1.8 Degree 4-Lead)</t>
  </si>
  <si>
    <t>DC and Stepper Motor Driver (L298N Motor Driver)</t>
  </si>
  <si>
    <t>Tension Sensor (RFS100)</t>
  </si>
  <si>
    <t>Potentiometer Detent</t>
  </si>
  <si>
    <t>Arduino Uno Rev3 Microcontroller</t>
  </si>
  <si>
    <t>USB 2.0 Cable Type A/B</t>
  </si>
  <si>
    <t>BB830 Solderless BreadBoard</t>
  </si>
  <si>
    <t>Jumper Wires (M to M, F to F, F to M, total 120 pieces)</t>
  </si>
  <si>
    <t>24V 14.6 Amp Single Output Switchable Power Supply</t>
  </si>
  <si>
    <t>Design Team Project</t>
  </si>
  <si>
    <t xml:space="preserve">Filament Recycler </t>
  </si>
  <si>
    <t>Expected</t>
  </si>
  <si>
    <t>DC motor required for running our shredder (link)</t>
  </si>
  <si>
    <t>Motor speed control is required to adjust the RPM and allow us to reach our required torque to run the machine (link)</t>
  </si>
  <si>
    <t>The hexagonal shaft will be used and machined on the side to connect to our motor (link)</t>
  </si>
  <si>
    <t>The spur gears are used to connect between our motor and shaft (link)</t>
  </si>
  <si>
    <t>The bearings are needed to keep our shaft intact within the housing (link)</t>
  </si>
  <si>
    <t>We are gonna need several different mesh sizes, that will act as filters to control our output sizes (1, 2, 3)</t>
  </si>
  <si>
    <t>We need a large screw to hold our filament spool in place and to be used for securing the shredder housing (link)</t>
  </si>
  <si>
    <t>Servo motors will be used to turn the filament spool providing tension and allowing filament to wind (link)</t>
  </si>
  <si>
    <t>These panels will act as filament guiders in the spooler, and will also be used to construct a transparent tip for our shredder hopper (link)</t>
  </si>
  <si>
    <t>A mother board will be needed to operate the spooler. However, no exact model has been found yet, but based on existing models, we estimate a $60 cost for us to make a custom version</t>
  </si>
  <si>
    <t>The dc motors are used to help wind filament into the spool (link)</t>
  </si>
  <si>
    <t>The extruder needed for heat pulling recycled plastics for filaments. (link)</t>
  </si>
  <si>
    <t>The filament pellets will be used to test the filament extruder prototype initially (link)</t>
  </si>
  <si>
    <t>Frame for the filament winder (link)</t>
  </si>
  <si>
    <t>Capricorn tubing to protect filament and for tolerance testing (link)</t>
  </si>
  <si>
    <t>Used to control the speed of filament upon extrusion (link)</t>
  </si>
  <si>
    <t>The 608 bearings are needed to assemble the guider of the spooler (link)</t>
  </si>
  <si>
    <t>The deep groove radial ball bearings are needed to assemble the turning spool axis, which allows for winding of the filament (link)</t>
  </si>
  <si>
    <t>The threaded rods are used to assemble the turning axle spool (link)</t>
  </si>
  <si>
    <t>50 mm long M3 bolts are required to complete the assembly of the axle spool (link)</t>
  </si>
  <si>
    <t>Based on our previous orders, we estimate a Mcmaster shipping cost of around $120-$140 for the amount we currently have used</t>
  </si>
  <si>
    <t>The bearings canada shipping cost is $12.5 through canada post</t>
  </si>
  <si>
    <t>The winding of filament on the spool needs to be even and tight, therefore, a stepper motor would be best for spinning the spool itself (for precision work). (link)</t>
  </si>
  <si>
    <t>These drivers can be used to drive and control a DC or stepper motor, and will be used to control the speed at which the winding occurs along the spool holder (link)</t>
  </si>
  <si>
    <t>Sensor measures the tension between the filament source pull and the final spool holder, which will be required to ensure a proper tightness is achieved. (link) A quote has not been received for this item, but similar products are listed for around $75, so we set a ~20% contingency for extra costs and shipping</t>
  </si>
  <si>
    <t>Used to control stepper motor speed by an offset amount. Needed for manual user control in case motor is not calibrated or code fails (link)</t>
  </si>
  <si>
    <t>Used to control motor drivers and tension sensor. (link)</t>
  </si>
  <si>
    <t>Used to connect arduino microcontroller to computer (link)</t>
  </si>
  <si>
    <t>Used to connect circuitry of motors, arduino, etc. (link)</t>
  </si>
  <si>
    <t>Used to electrically connect components together to the microcontroller (link)</t>
  </si>
  <si>
    <t>Used to provide power to motor drivers, microcontroller, and other electronics (link)</t>
  </si>
  <si>
    <t>PCB Printing Proof of Concept</t>
  </si>
  <si>
    <t>Saftey Glasses - PPE</t>
  </si>
  <si>
    <t>Long Sleeve Cotton Lab Coats - PPE</t>
  </si>
  <si>
    <t>Nitro and Latex Gloves - PPE</t>
  </si>
  <si>
    <t>Respirators - PPE</t>
  </si>
  <si>
    <t>Lab Grade Acetone - Cleaning Product (Potentially)</t>
  </si>
  <si>
    <t>Distilled Water Squirt Bottle</t>
  </si>
  <si>
    <t>Distilled Water - Etching Process and Cleaning Product</t>
  </si>
  <si>
    <t>Drop sheets - Etching process</t>
  </si>
  <si>
    <t xml:space="preserve">Sodium Hydroxide - Etching process </t>
  </si>
  <si>
    <t>Sodium Persulfate - Etching process</t>
  </si>
  <si>
    <t>Ammonium Persulfate - Etching process</t>
  </si>
  <si>
    <t>Plastic Tweezers</t>
  </si>
  <si>
    <t>Beakers 100mL - general glassware</t>
  </si>
  <si>
    <t>Beakers 200mL - general glassware</t>
  </si>
  <si>
    <t>Digital Balance</t>
  </si>
  <si>
    <t>Complete PCB Etching kit</t>
  </si>
  <si>
    <t>Photosensitive Copper Plate</t>
  </si>
  <si>
    <t>Sodium Carbonate - Cleaning Product and Spill Control</t>
  </si>
  <si>
    <t>Resistors (different resistance values)</t>
  </si>
  <si>
    <t>Capacitors (different capacitance values)</t>
  </si>
  <si>
    <t>Inductors (different inductor values)</t>
  </si>
  <si>
    <t>General IC Assortment Kit</t>
  </si>
  <si>
    <t>Dry Sand</t>
  </si>
  <si>
    <t>MSLA printer</t>
  </si>
  <si>
    <t>V MAXX OTG Clear Safety Goggles - UBC Bookstore</t>
  </si>
  <si>
    <t>PPE for etching process</t>
  </si>
  <si>
    <t>Long Lab Coat 100% Cotton Button - UBC Bookstore</t>
  </si>
  <si>
    <t>Nitrile Disposable Gloves 200 Pcs</t>
  </si>
  <si>
    <t>3M N95 Respirator</t>
  </si>
  <si>
    <t>https://www.laballey.com/products/acetone-lab</t>
  </si>
  <si>
    <t>For cleaning glassware and equipment</t>
  </si>
  <si>
    <t>Distilled water squirt bottle 2 Pcs</t>
  </si>
  <si>
    <t>Dispense distilled water</t>
  </si>
  <si>
    <t>4L Distilled Water</t>
  </si>
  <si>
    <t>For cleaning glassware and equipment and used to make solutions for etching</t>
  </si>
  <si>
    <t>https://www.amazon.ca/VViViD-Heavy-Duty-Chemical-Plastic-Masking/dp/B07RZ9DVV1/ref=sr_1_2_sspa?crid=3O5HHWHTOSJ6A&amp;keywords=chemical+drop+sheets&amp;qid=1706396364&amp;sprefix=chemical+drop+sheets%2Caps%2C237&amp;sr=8-2-spons&amp;sp_csd=d2lkZ2V0TmFtZT1zcF9hdGY&amp;psc=1</t>
  </si>
  <si>
    <t>Protects surrounding area from small chemical spills or drips</t>
  </si>
  <si>
    <t>https://www.amazon.ca/Hydroxide-Caustic-Purpose-Cleaner-Granules/dp/B0BNJSXW54/ref=asc_df_B0BNJSXW54&amp;mcid=98ce796ba8253b66b69b0cb68bd91288?tag=bingshopdesk-20&amp;linkCode=df0&amp;hvadid=80264440487570&amp;hvnetw=o&amp;hvqmt=e&amp;hvbmt=be&amp;hvdev=c&amp;hvlocint=&amp;hvlocphy=&amp;hvtargid=pla-4583864001461385&amp;psc=1</t>
  </si>
  <si>
    <t>Used to develop photoresist layer</t>
  </si>
  <si>
    <t>https://www.fishersci.ca/shop/products/sodium-persulfate-98-thermo-scientific/ac202025000</t>
  </si>
  <si>
    <t>Potential Etching Solution</t>
  </si>
  <si>
    <t>https://www.fishersci.ca/shop/products/ammonium-persulfate-100g-mp-biomedicals/ICN802829#?keyword=amonium%20persulfate</t>
  </si>
  <si>
    <t>Sowaka 5 Pcs Beads Tweezers Plastic Colorful for Beading Project Crafting DIY Project Handmade Jewelry Making Kids School Project Classroom School Creative Game Tools : Amazon.ca: Home</t>
  </si>
  <si>
    <t>Needed to handle copper plates when ethcing them in chemical solutions</t>
  </si>
  <si>
    <t>100mL Beaker</t>
  </si>
  <si>
    <t>General glassware for possible scenarios in ethcing process</t>
  </si>
  <si>
    <t>200mL Beaker 6 Pcs</t>
  </si>
  <si>
    <t>500g Digital Scale</t>
  </si>
  <si>
    <t>Needed to scale the solutions as chemical materials are mixed/prepared</t>
  </si>
  <si>
    <t>PCB Etching kit</t>
  </si>
  <si>
    <t>A complete kit to build a quick prototype and try the basics of the process</t>
  </si>
  <si>
    <t>Copper PCB Board 10x15cm 6 Pcs</t>
  </si>
  <si>
    <t>Copper plates that will be used as the base copper layer of the PCB</t>
  </si>
  <si>
    <t>Baking Soda 2kg</t>
  </si>
  <si>
    <t>3 SMD Resistor kits</t>
  </si>
  <si>
    <t>Circuitry component needed for PCB assembly and we will only buy one of each of the links listed</t>
  </si>
  <si>
    <t>CEU-AC01-E6-KIT TDK Corporation | Kits | DigiKey</t>
  </si>
  <si>
    <t>Circuitry component needed for PCB assembly</t>
  </si>
  <si>
    <t>KLZ Kit 160 Pcs</t>
  </si>
  <si>
    <t>IC Assortment Box 75 pcs, PC817c, NE555, LM358, LM324, JRC4558D, LM393, LM339, NE5532, LM386, PT2399, TDA2822, TDA2030A, UC3842AN, UC3843AN, ULN2803APG, ULN2003AN and Sockets : Amazon.ca: Industrial &amp; Scientific</t>
  </si>
  <si>
    <t>Circuitry component needed for PCB assembly, this is a kit with various ICs 
that can be used to design different circuits for testing</t>
  </si>
  <si>
    <t>https://www.rona.ca/en/product/bomix-all-purpose-kiln-dried-sand-brown-30-kg-2002s30-0533009</t>
  </si>
  <si>
    <t>Can be used to soak up and contain sodium hydroxide spills for cleanup and disposal</t>
  </si>
  <si>
    <t>https://www.amazon.ca/Creality-Halot-Mage-Photocuring-Monochrome-228x128x230mm/dp/B0C4T7MVHX/ref=sr_1_14?crid=3AML51T64OBAH&amp;keywords=msla&amp;qid=1706646379&amp;sprefix=ms%2Caps%2C282&amp;sr=8-14&amp;th=1</t>
  </si>
  <si>
    <t>MSLA printer to evenly and simultaneously print a single layer to avoid misalignment in PCB printing processes. Very critical in the project</t>
  </si>
  <si>
    <t>Scissors</t>
  </si>
  <si>
    <t>Blue Tape</t>
  </si>
  <si>
    <t>Purple Glue sticks</t>
  </si>
  <si>
    <t>Isopropyl alcohol 16L</t>
  </si>
  <si>
    <t>Box tape</t>
  </si>
  <si>
    <t>usb c cables</t>
  </si>
  <si>
    <t>charge bricks</t>
  </si>
  <si>
    <t>Rubber gloves</t>
  </si>
  <si>
    <t>M3D Basic PLA FILAMENT - various colors</t>
  </si>
  <si>
    <t>M3D Basic PLA FILAMENT - wood infused</t>
  </si>
  <si>
    <t>M3D Performance ABS</t>
  </si>
  <si>
    <t>M3D Carbon Fiber PETG</t>
  </si>
  <si>
    <t>M3D AMIDE 66</t>
  </si>
  <si>
    <t>M3D TPU</t>
  </si>
  <si>
    <t>M3D Performance PETG</t>
  </si>
  <si>
    <t>M3D Basic PLA FILAMENT - Metallic/Silk</t>
  </si>
  <si>
    <t>M3D shipping costs</t>
  </si>
  <si>
    <t>Westcott ‎17598 8-Inch Titanium Scissors for Office and Home, Yellow/Gray, 4 Pack : Amazon.ca: Electronics</t>
  </si>
  <si>
    <t>- Removing support structures
- Cutting filament
- Handling filament spools</t>
  </si>
  <si>
    <t>ScotchBlue Original Painter's Tape , Multi-Surface, 24 mm - 2090, Masking Tape - Amazon Canada</t>
  </si>
  <si>
    <t xml:space="preserve">- Ensuring that filament sticks on the bed
- Sticking box flaps together 
- Holding items in place </t>
  </si>
  <si>
    <t>Elmer's 61667 Disappearing Purple School Glue Stick, 40g (1.4 Oz.) Each, 3-pack : Amazon.ca: Home</t>
  </si>
  <si>
    <t>- Ensuring that filament sticks on the bed</t>
  </si>
  <si>
    <t>https://www.amazon.ca/99-Isopropyl-Alcohol-Electronics-Protectant/dp/B0BN55YNMG/ref=sr_1_15?keywords=isopropyl&amp;qid=1705982704&amp;sr=8-15</t>
  </si>
  <si>
    <t>- Cleaning resin printers 
- Clean finished resin prints
- Cleaning resin printer parts</t>
  </si>
  <si>
    <t>Duck Brand Standard Grade Packaging Tape, 1.88-Inch x 54.6 Yards, 4 Rolls per Pack, Clear (240238) : Amazon.ca: Tools &amp; Home Improvement</t>
  </si>
  <si>
    <t xml:space="preserve">- Taping boxes together for shipping and organization </t>
  </si>
  <si>
    <t>UGREEN USB C Cable 100W 2Pack, USB C to USB C Cable PD Type C Cable Fast Charge for MacBook Pro Air, iPad Pro Air, Dell XPS13 15, iPhone 15Pro Series, Galaxy S23 S22 S21 Note20, Pixel 7 Pro 6 6a, 6ft : Amazon.ca: Electronics</t>
  </si>
  <si>
    <t>Cables are needed to coneect between the camera and the printer to monitor the printing process, it can last for longer than 5 years.</t>
  </si>
  <si>
    <t>https://www.amazon.ca/Charger-USINFLY-Adapter-Charging-Samsung/dp/B0BJJXLMYN/ref=sr_1_7?crid=215NE7Z9NKWQ0&amp;keywords=Charge+bricks&amp;qid=1705982276&amp;sprefix=charge+brick%2Caps%2C156&amp;sr=8-7</t>
  </si>
  <si>
    <t>- To charge shop electronics such as camera
- Last for at lease 5 year</t>
  </si>
  <si>
    <t>https://www.amazon.ca/100-Pack-Disposable-Nitrile-Gloves/dp/B098BNDLLR/ref=sr_1_7?crid=24FTASILQYHJ6&amp;keywords=rubber+gloves&amp;qid=1705982326&amp;sprefix=rubber+%2Caps%2C209&amp;sr=8-7</t>
  </si>
  <si>
    <t>- Essential Personal Protective Equippment
- Use for resin 3D printing
- Lasts about 1 year</t>
  </si>
  <si>
    <t>https://www.matter3d.com/collections/all</t>
  </si>
  <si>
    <t>Unique colour filament to accomodate diverse requirement and preferences of our stakeholders.</t>
  </si>
  <si>
    <t>Essential resource to conduct exotic materials testing</t>
  </si>
  <si>
    <t>New material with higher strength, great to explore suitable uses based on material properties</t>
  </si>
  <si>
    <t>Filament orders and prototyping purposes</t>
  </si>
  <si>
    <t>Materials testing and filament order purposes</t>
  </si>
  <si>
    <t>Shipping costs for the M3D order</t>
  </si>
  <si>
    <t>3D printing filament</t>
  </si>
  <si>
    <t>needed to run printing services</t>
  </si>
  <si>
    <t>Pizza</t>
  </si>
  <si>
    <t>food for first meeting of the year</t>
  </si>
  <si>
    <t>Administration</t>
  </si>
  <si>
    <t>Lock and Locker rental</t>
  </si>
  <si>
    <t>needed for storage of team valuables</t>
  </si>
  <si>
    <t>Bank service charges</t>
  </si>
  <si>
    <t>Equipment Maintenance</t>
  </si>
  <si>
    <t>Items for 3D printer maintenance</t>
  </si>
  <si>
    <t>printers are regularly used and require maintenance for general wear-and-tear</t>
  </si>
  <si>
    <t>Stickers and decals</t>
  </si>
  <si>
    <t>stickers with team logo to distribute to members</t>
  </si>
  <si>
    <t>Website domain</t>
  </si>
  <si>
    <t>website is regularly used for marketing and outreach</t>
  </si>
  <si>
    <t>end of year social food</t>
  </si>
  <si>
    <t>Travel, Conference, or Workshop</t>
  </si>
  <si>
    <t>3D printing workshop expense</t>
  </si>
  <si>
    <t>workshops are the educational component of UBC Rapid</t>
  </si>
  <si>
    <t>V6 All-Metal Hot End-1.75mm-Direct Drive-12V</t>
  </si>
  <si>
    <t>extruder hot end for the briefcase printer</t>
  </si>
  <si>
    <t>10 Gauge Silicone Wire 10 ft red and 10 ft Black Flexible 10 AWG Stranded Tinned Copper Wire</t>
  </si>
  <si>
    <t>Need these wires to power the printer for the hot end and are up to safety standards</t>
  </si>
  <si>
    <t>100K ohm NTC 3950 100k thermistor 1.2m Temp Sensor for Reprap Creality Ender 3, Ender 3 Pro, CR-10 10S 3D Printer</t>
  </si>
  <si>
    <t>temperature sensor to measure how hot the extruder can become and regulate temperatures</t>
  </si>
  <si>
    <t>40mm Fan 12V DC Brushless Quiet Cooling 4020 40x20mm for Inverter 3D Printer Extruder Hotend Makerbot MK7 MK8 CPU Chip Arduino - 2Pin 0.15A 1.8W 7500+-10% RPM</t>
  </si>
  <si>
    <t>requires fans to cool the motherboard and the extruder</t>
  </si>
  <si>
    <t>3D Printer Enclosure with Smoke Vent&amp;LED Light, Laser Engraver Eye Protective Shield Cover Resin 3D Printer Fireproof Tent</t>
  </si>
  <si>
    <t>Need an enclosure to encase the printer to restrict the flow of air particles</t>
  </si>
  <si>
    <t>3 Inch Duct Fan, High Efficiency Inline Fan Mixed Flow Ventilation System Exhaust Air Fan</t>
  </si>
  <si>
    <t xml:space="preserve"> Need a fan to blow out those fumes.</t>
  </si>
  <si>
    <t>Dryer Vent Hose 3 Inch Ducting Insulated 16FT Air Duct with 2 Clamps,Heavy-Duty Three Layer PVC and Aluminum Flexible Duct Protection</t>
  </si>
  <si>
    <t>Needed for ventilation of fumes from construction and when printing of briefcase printer</t>
  </si>
  <si>
    <t>Stainless Steel Air Vents, PartsExtra Louvered Grille Cover Vent Hood Flat Ducting Ventilation Air Vent Wall Air Outlet with Fly Screen Mesh (3 inch)</t>
  </si>
  <si>
    <t>required to protect the ventilation system from any other substances or creatures</t>
  </si>
  <si>
    <t>Electronic Digital Caliper | 0-6 Inches | Stainless Steel Construction with Large LCD Screen | Quick Change Button for Inch/Fraction/Millimeter Conversions</t>
  </si>
  <si>
    <t>required to do precision work on measuring and calibrating all parts of the printer</t>
  </si>
  <si>
    <t>Upgraded 3D Printer Enclosure, Laser Engraver Eye Protective Shield Cover, Resin 3D Printer Fireproof Tent</t>
  </si>
  <si>
    <t>To test for laser engraving and eye-protective shield cover and not only an air-tight seal for an enclosure</t>
  </si>
  <si>
    <t>Smooth and Textured Double Sided PEI Spring Steel Bed with Magnetic Sheet</t>
  </si>
  <si>
    <t>to use for the briefcase printer printing surface</t>
  </si>
  <si>
    <t>7 Inch Touchscreen Monitor for Raspberry Pi, 800x480 Pixel IPS Display, 5-Point Touch Capacitive Screen, Driver-Free Display Port</t>
  </si>
  <si>
    <t>Needed to use Raspberry Pi and to incorporate touchscreen firmware</t>
  </si>
  <si>
    <t>DIY Extruder Parts AIO With Band heaters</t>
  </si>
  <si>
    <t>Purchased screw and barrel with mica heaters with pid  temperature controllers + Duties from fedex</t>
  </si>
  <si>
    <t>Uxcell SPDT 3P 3 Position switch</t>
  </si>
  <si>
    <t>Rocker switch - to easily operate our machines with a switch to turn on a winding function</t>
  </si>
  <si>
    <t>LR41 Battery 30 pack</t>
  </si>
  <si>
    <t>LR41 Battery - require to maintain our tools and small measuring parts for the filament recycler project</t>
  </si>
  <si>
    <t>Rubber Anti-vibration pads</t>
  </si>
  <si>
    <t xml:space="preserve">Anti-vibration pads - to reduce noise and vibration when testing and building noise clearance levels                        
</t>
  </si>
  <si>
    <t>Tapping fluid</t>
  </si>
  <si>
    <t>Tapping fluid - to protect our steel when tapping to prevent mechanical damages</t>
  </si>
  <si>
    <t>Electric Gear motor</t>
  </si>
  <si>
    <t>"Electric Gear Motor - required to spin the auger inside of the extruder to push plastics for filament</t>
  </si>
  <si>
    <t>Teflon PTFE Tubing</t>
  </si>
  <si>
    <t>Teflon Tube PTFE Bowden Tubing - need tubing so we can route the filament and decrease contaminants</t>
  </si>
  <si>
    <t>Bondo Plastic Metal, Seals &amp; Fills</t>
  </si>
  <si>
    <t>Plastic metal filler - required to fill crevices and openings on the recycler</t>
  </si>
  <si>
    <t>Tap and Die set 32pcs Metric Hardened Steel</t>
  </si>
  <si>
    <t>Tap and Die set - to create connection holes for our steel to construct our shredder</t>
  </si>
  <si>
    <t>5-shelf adjustable, Heavy Duty shelving unit</t>
  </si>
  <si>
    <t>Shelf - required to organize our space and to use as a temporary stand for our extruder and winder machines</t>
  </si>
  <si>
    <t>Irwin Bar clamp 6-pack</t>
  </si>
  <si>
    <t xml:space="preserve">Bar Clamp - required to connect and hold our parts together for adhesion </t>
  </si>
  <si>
    <t>2000W Voltage transformer Converter</t>
  </si>
  <si>
    <t xml:space="preserve">Voltage Transformer Converter - require as we handle high amounts of watts and to convert 220 voltage </t>
  </si>
  <si>
    <t>Magnets brushed Nickel 6x3mm</t>
  </si>
  <si>
    <t>Magnets - to use on our diameter sensor and other prototyping parts</t>
  </si>
  <si>
    <t>880pcs hex socket head cap screw set</t>
  </si>
  <si>
    <t>Hex Socket screw, bolt, nuts set - to mechanically brace and connect our machines together</t>
  </si>
  <si>
    <t>Linear hall effect sensors 49E</t>
  </si>
  <si>
    <t>Linear hall effect sensors - to measure the diameter of the extruding filament</t>
  </si>
  <si>
    <t>12v muffin fan brushless dc cooling fan</t>
  </si>
  <si>
    <t>Fan - to cool parts of the machine whether the motherboard, power supply, extruded filament, etc.</t>
  </si>
  <si>
    <t>10ft 3 Prong Power cord</t>
  </si>
  <si>
    <t>Power cord - to connect our general electrical components to the electrical plug</t>
  </si>
  <si>
    <t>wagner heat gun</t>
  </si>
  <si>
    <t>Heat gun - to use on our heat-shrink tubing and maintain testing environments for filament extrusion</t>
  </si>
  <si>
    <t>elenco solid hook-up wire kit</t>
  </si>
  <si>
    <t>Solid hook-up wire kit - to solder our motherboard with thermistors or other electrical components</t>
  </si>
  <si>
    <t>CanaKit Raspberry Pi 4 Kit 4GB</t>
  </si>
  <si>
    <t>Raspberry Pi - to acts as the brain for measuring and auto-winding systems, and give us the ability to work remotely with cameras and analytics</t>
  </si>
  <si>
    <t>30 Size Compression Springs</t>
  </si>
  <si>
    <t>Compression springs - required to create a module for automatic filament diameter module for the recycler</t>
  </si>
  <si>
    <t>Kidde Smoke Detector</t>
  </si>
  <si>
    <t>Smoke detector - Safety precaution and to alert users of malfunction</t>
  </si>
  <si>
    <t>Ceramic Fiber Blanket Insulation</t>
  </si>
  <si>
    <t>Ceramic Fiber blanket insulation - heatproofing our extruder nozzle part, heat retention for consistent filament extruding, and low activation and maintenance energy</t>
  </si>
  <si>
    <t>Precision 608 RS ABEC 9 Bearing</t>
  </si>
  <si>
    <t>Bearings - to house, guide, and hold the moving filament and other potential parts"</t>
  </si>
  <si>
    <t>24v DC Power Supply</t>
  </si>
  <si>
    <t>Power supply - to power the motherboard on the filament extruder and winder</t>
  </si>
  <si>
    <t>5x Buck converter</t>
  </si>
  <si>
    <t>Buck converter - required to convert fans or smaller voltage parts for the motherboard and power supply</t>
  </si>
  <si>
    <t>Utility knife retractable</t>
  </si>
  <si>
    <t>Utility knife - tools to use for creating our recycler and to open items and cut specific panel parts</t>
  </si>
  <si>
    <t>22mm stainless steel emergency stop button</t>
  </si>
  <si>
    <t>Emergency stop button - safety precaution in case we need immediate power shut off for the shredder or the extruder</t>
  </si>
  <si>
    <t>3/8 inch 20ft loom wire conduit hose</t>
  </si>
  <si>
    <t>Conduit hose tubing - for cable organization and fire protection</t>
  </si>
  <si>
    <t>Multimeter TRMS 6000</t>
  </si>
  <si>
    <t xml:space="preserve">Multimeter to check for electrical values </t>
  </si>
  <si>
    <t>Dewalt tool box</t>
  </si>
  <si>
    <t>Centralizing and organizing our tools</t>
  </si>
  <si>
    <t>650 pcs heat shrink tubing</t>
  </si>
  <si>
    <t>Heatshrink tubing - heat shrink tubing to organize and protect exposed wires"</t>
  </si>
  <si>
    <t>Elegoo 120 Pcs dupont wire</t>
  </si>
  <si>
    <t>Dupont wire - require these jumper cables to connect components to our motherboard</t>
  </si>
  <si>
    <t>Easy-to-Weld 4130 Alloy Steel, 24" x 24" x 1/4"</t>
  </si>
  <si>
    <t>For shredder blades</t>
  </si>
  <si>
    <t>Cdx-Grade Plywood Sheet, 48" x 48" x 3/4"</t>
  </si>
  <si>
    <t>Hopper for shredder</t>
  </si>
  <si>
    <t>High-Strength Gorilla Glue, 8 FL. oz. Bottle</t>
  </si>
  <si>
    <t>T-Slotted Framing Rail, Single Four Slot Rail, Silver, 40 mm Square, Hollow, 3' Long</t>
  </si>
  <si>
    <t>construction of shredder frame</t>
  </si>
  <si>
    <t>T-Slotted Framing Rail, Single Four Slot Rail, Silver, 40 mm Square, 2 Feet Long</t>
  </si>
  <si>
    <t>T-Slotted Framing, 3-Way Corner Bracket for 40 mm High Single Rail</t>
  </si>
  <si>
    <t>T-Slotted Framing, Open Gusset Bracket for 40mm High Rail, 1-37/64" Long</t>
  </si>
  <si>
    <t>T-Slotted Framing, Antislip Leveling Mount for 30 and 40 mm High Single Rail</t>
  </si>
  <si>
    <t>Mc-Master Canadian GST/HST</t>
  </si>
  <si>
    <t>taxes from mcmaster</t>
  </si>
  <si>
    <t>Mc-Master Canadian Shipping</t>
  </si>
  <si>
    <t>shipping fees for items</t>
  </si>
  <si>
    <t>I confirm</t>
  </si>
  <si>
    <t>Merch Sales</t>
  </si>
  <si>
    <t>Team members</t>
  </si>
  <si>
    <t>Donation</t>
  </si>
  <si>
    <t>Independent supporter</t>
  </si>
  <si>
    <t>Bank interest</t>
  </si>
  <si>
    <t>3D Printing/design Services</t>
  </si>
  <si>
    <t xml:space="preserve">Support MECH student learning by funding the projects they are working on and PD opportunities. Main project is the design of a filament recycler, and it will involve extensive prototyping of various mechanical systems.  </t>
  </si>
  <si>
    <t>Grant</t>
  </si>
  <si>
    <t>IKBLC Library Innovation Grant</t>
  </si>
  <si>
    <t>N/A (One-time grant)</t>
  </si>
  <si>
    <t>not included yet in current team balance</t>
  </si>
  <si>
    <t>01.18.2024</t>
  </si>
  <si>
    <t>Design Team</t>
  </si>
  <si>
    <t>rapid.ubc@gmail.com</t>
  </si>
  <si>
    <t xml:space="preserve">John Doe </t>
  </si>
  <si>
    <t>John</t>
  </si>
  <si>
    <t>Doe</t>
  </si>
  <si>
    <t>johndoe@gmail.com</t>
  </si>
  <si>
    <t>John Doe</t>
  </si>
  <si>
    <t>Hennings 208</t>
  </si>
  <si>
    <t>SCIE</t>
  </si>
  <si>
    <t>3D Modeling Lead</t>
  </si>
  <si>
    <t>PCB Printing Lead</t>
  </si>
  <si>
    <t>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</si>
</sst>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F800]dddd\,\ mmmm\ dd\,\ yyyy"/>
  </numFmts>
  <fonts count="79" x14ac:knownFonts="1">
    <font>
      <sz val="12"/>
      <color theme="1"/>
      <name val="Arial"/>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sz val="12"/>
      <color theme="0"/>
      <name val="Arial"/>
      <family val="2"/>
    </font>
    <font>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sz val="11"/>
      <color theme="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b/>
      <i/>
      <sz val="10"/>
      <color theme="1"/>
      <name val="Arial"/>
      <family val="2"/>
    </font>
    <font>
      <b/>
      <sz val="10"/>
      <color theme="1"/>
      <name val="Arial"/>
      <family val="2"/>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
      <i/>
      <sz val="11"/>
      <color rgb="FFFF0000"/>
      <name val="Arial"/>
      <family val="2"/>
    </font>
    <font>
      <b/>
      <sz val="8"/>
      <color theme="1"/>
      <name val="Arial"/>
      <family val="2"/>
    </font>
    <font>
      <b/>
      <sz val="11"/>
      <name val="Arial"/>
      <family val="2"/>
      <scheme val="minor"/>
    </font>
    <font>
      <b/>
      <sz val="9"/>
      <color theme="1"/>
      <name val="Arial"/>
      <family val="2"/>
    </font>
    <font>
      <sz val="8"/>
      <color theme="1"/>
      <name val="Arial"/>
      <family val="2"/>
      <scheme val="minor"/>
    </font>
    <font>
      <sz val="9"/>
      <color theme="1"/>
      <name val="Arial"/>
      <family val="2"/>
    </font>
    <font>
      <sz val="11"/>
      <color rgb="FF000000"/>
      <name val="Calibri"/>
      <family val="2"/>
    </font>
    <font>
      <b/>
      <sz val="11"/>
      <color rgb="FF000000"/>
      <name val="Calibri"/>
      <family val="2"/>
    </font>
    <font>
      <b/>
      <sz val="12"/>
      <name val="Arial"/>
      <family val="2"/>
    </font>
    <font>
      <sz val="12"/>
      <name val="Arial"/>
      <family val="2"/>
      <scheme val="minor"/>
    </font>
    <font>
      <sz val="10"/>
      <name val="Arial"/>
      <family val="2"/>
    </font>
    <font>
      <sz val="12"/>
      <color theme="1"/>
      <name val="Arial"/>
      <scheme val="minor"/>
    </font>
    <font>
      <sz val="12"/>
      <color theme="1"/>
      <name val="Arial"/>
    </font>
    <font>
      <u/>
      <sz val="12"/>
      <color theme="10"/>
      <name val="Arial"/>
    </font>
    <font>
      <sz val="11"/>
      <color theme="1"/>
      <name val="Arial"/>
    </font>
    <font>
      <u/>
      <sz val="12"/>
      <color rgb="FF0000FF"/>
      <name val="Arial"/>
    </font>
    <font>
      <u/>
      <sz val="12"/>
      <color theme="1"/>
      <name val="Arial"/>
    </font>
    <font>
      <sz val="12"/>
      <color rgb="FF202020"/>
      <name val="Arial"/>
    </font>
    <font>
      <b/>
      <sz val="11"/>
      <color theme="1"/>
      <name val="Arial"/>
    </font>
    <font>
      <b/>
      <u/>
      <sz val="11"/>
      <color theme="1"/>
      <name val="Arial"/>
      <family val="2"/>
    </font>
  </fonts>
  <fills count="35">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rgb="FFFCF26A"/>
        <bgColor rgb="FFFFFF00"/>
      </patternFill>
    </fill>
    <fill>
      <patternFill patternType="solid">
        <fgColor theme="9" tint="0.59999389629810485"/>
        <bgColor rgb="FFF7CAAC"/>
      </patternFill>
    </fill>
    <fill>
      <patternFill patternType="solid">
        <fgColor theme="4" tint="0.59999389629810485"/>
        <bgColor rgb="FFF7CAAC"/>
      </patternFill>
    </fill>
    <fill>
      <patternFill patternType="solid">
        <fgColor theme="9" tint="0.59999389629810485"/>
        <bgColor indexed="64"/>
      </patternFill>
    </fill>
    <fill>
      <patternFill patternType="solid">
        <fgColor rgb="FFFCF26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CF26A"/>
        <bgColor rgb="FFFBED6B"/>
      </patternFill>
    </fill>
    <fill>
      <patternFill patternType="solid">
        <fgColor theme="9" tint="0.59999389629810485"/>
        <bgColor rgb="FFF4B083"/>
      </patternFill>
    </fill>
    <fill>
      <patternFill patternType="solid">
        <fgColor theme="4" tint="0.59999389629810485"/>
        <bgColor rgb="FFFFFFFF"/>
      </patternFill>
    </fill>
    <fill>
      <patternFill patternType="solid">
        <fgColor theme="4" tint="0.59999389629810485"/>
        <bgColor indexed="64"/>
      </patternFill>
    </fill>
  </fills>
  <borders count="170">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style="thin">
        <color theme="0"/>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style="thin">
        <color theme="1"/>
      </left>
      <right/>
      <top style="thin">
        <color theme="2" tint="-0.499984740745262"/>
      </top>
      <bottom style="thin">
        <color theme="2" tint="-0.499984740745262"/>
      </bottom>
      <diagonal/>
    </border>
    <border>
      <left/>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thin">
        <color rgb="FF000000"/>
      </bottom>
      <diagonal/>
    </border>
    <border>
      <left/>
      <right/>
      <top style="double">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2" tint="-0.499984740745262"/>
      </right>
      <top style="thin">
        <color theme="1"/>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theme="1"/>
      </right>
      <top style="thin">
        <color theme="2" tint="-0.499984740745262"/>
      </top>
      <bottom/>
      <diagonal/>
    </border>
    <border>
      <left style="thin">
        <color theme="1"/>
      </left>
      <right style="thin">
        <color indexed="64"/>
      </right>
      <top style="thin">
        <color theme="1"/>
      </top>
      <bottom style="thin">
        <color indexed="64"/>
      </bottom>
      <diagonal/>
    </border>
    <border>
      <left/>
      <right/>
      <top style="thin">
        <color indexed="64"/>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style="thin">
        <color theme="2" tint="-0.499984740745262"/>
      </top>
      <bottom style="thin">
        <color theme="2" tint="-0.499984740745262"/>
      </bottom>
      <diagonal/>
    </border>
    <border>
      <left style="thin">
        <color theme="1"/>
      </left>
      <right style="thin">
        <color theme="1"/>
      </right>
      <top style="thin">
        <color theme="1" tint="0.499984740745262"/>
      </top>
      <bottom style="thin">
        <color theme="1" tint="0.499984740745262"/>
      </bottom>
      <diagonal/>
    </border>
    <border>
      <left style="thin">
        <color theme="0"/>
      </left>
      <right/>
      <top style="thin">
        <color theme="0"/>
      </top>
      <bottom/>
      <diagonal/>
    </border>
    <border>
      <left/>
      <right style="thin">
        <color indexed="64"/>
      </right>
      <top style="thin">
        <color indexed="64"/>
      </top>
      <bottom style="thin">
        <color theme="1"/>
      </bottom>
      <diagonal/>
    </border>
    <border>
      <left style="thin">
        <color theme="2" tint="-0.499984740745262"/>
      </left>
      <right style="thin">
        <color indexed="64"/>
      </right>
      <top style="thin">
        <color theme="1"/>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indexed="64"/>
      </left>
      <right style="thin">
        <color theme="1"/>
      </right>
      <top style="thin">
        <color indexed="64"/>
      </top>
      <bottom/>
      <diagonal/>
    </border>
    <border>
      <left style="thin">
        <color theme="1"/>
      </left>
      <right/>
      <top style="thin">
        <color indexed="64"/>
      </top>
      <bottom/>
      <diagonal/>
    </border>
    <border>
      <left style="thin">
        <color theme="1"/>
      </left>
      <right style="thin">
        <color theme="1"/>
      </right>
      <top style="thin">
        <color theme="1"/>
      </top>
      <bottom/>
      <diagonal/>
    </border>
    <border>
      <left style="thin">
        <color indexed="64"/>
      </left>
      <right style="thin">
        <color theme="1"/>
      </right>
      <top style="thin">
        <color indexed="64"/>
      </top>
      <bottom style="thin">
        <color theme="2" tint="-0.499984740745262"/>
      </bottom>
      <diagonal/>
    </border>
    <border>
      <left style="thin">
        <color theme="1"/>
      </left>
      <right/>
      <top style="thin">
        <color indexed="64"/>
      </top>
      <bottom style="thin">
        <color theme="2" tint="-0.499984740745262"/>
      </bottom>
      <diagonal/>
    </border>
    <border>
      <left style="thin">
        <color theme="1"/>
      </left>
      <right style="thin">
        <color theme="1"/>
      </right>
      <top style="thin">
        <color indexed="64"/>
      </top>
      <bottom style="thin">
        <color theme="1" tint="0.499984740745262"/>
      </bottom>
      <diagonal/>
    </border>
    <border>
      <left style="thin">
        <color theme="1"/>
      </left>
      <right style="thin">
        <color indexed="64"/>
      </right>
      <top style="thin">
        <color indexed="64"/>
      </top>
      <bottom style="thin">
        <color theme="1" tint="0.499984740745262"/>
      </bottom>
      <diagonal/>
    </border>
    <border>
      <left style="thin">
        <color theme="1"/>
      </left>
      <right style="thin">
        <color indexed="64"/>
      </right>
      <top style="thin">
        <color theme="1" tint="0.499984740745262"/>
      </top>
      <bottom style="thin">
        <color theme="1" tint="0.499984740745262"/>
      </bottom>
      <diagonal/>
    </border>
    <border>
      <left style="thin">
        <color theme="1"/>
      </left>
      <right/>
      <top style="thin">
        <color theme="2" tint="-0.499984740745262"/>
      </top>
      <bottom/>
      <diagonal/>
    </border>
    <border>
      <left style="thin">
        <color theme="1"/>
      </left>
      <right style="thin">
        <color theme="1"/>
      </right>
      <top style="thin">
        <color theme="1" tint="0.499984740745262"/>
      </top>
      <bottom/>
      <diagonal/>
    </border>
    <border>
      <left style="thin">
        <color theme="1"/>
      </left>
      <right style="thin">
        <color indexed="64"/>
      </right>
      <top style="thin">
        <color theme="1" tint="0.499984740745262"/>
      </top>
      <bottom/>
      <diagonal/>
    </border>
    <border>
      <left style="thin">
        <color indexed="64"/>
      </left>
      <right style="thin">
        <color indexed="64"/>
      </right>
      <top style="thin">
        <color theme="0" tint="-0.499984740745262"/>
      </top>
      <bottom style="thin">
        <color indexed="64"/>
      </bottom>
      <diagonal/>
    </border>
    <border>
      <left style="thin">
        <color theme="1"/>
      </left>
      <right style="thin">
        <color theme="1"/>
      </right>
      <top style="thin">
        <color theme="1"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1"/>
      </right>
      <top style="thin">
        <color theme="2" tint="-0.499984740745262"/>
      </top>
      <bottom style="thin">
        <color theme="0" tint="-0.499984740745262"/>
      </bottom>
      <diagonal/>
    </border>
    <border>
      <left style="thin">
        <color theme="0"/>
      </left>
      <right style="thin">
        <color theme="0"/>
      </right>
      <top style="thin">
        <color indexed="64"/>
      </top>
      <bottom style="thin">
        <color theme="1"/>
      </bottom>
      <diagonal/>
    </border>
    <border>
      <left style="thin">
        <color theme="1"/>
      </left>
      <right style="thin">
        <color indexed="64"/>
      </right>
      <top style="thin">
        <color theme="1" tint="0.499984740745262"/>
      </top>
      <bottom style="thin">
        <color indexed="64"/>
      </bottom>
      <diagonal/>
    </border>
    <border>
      <left style="thin">
        <color indexed="64"/>
      </left>
      <right style="thin">
        <color theme="1"/>
      </right>
      <top style="thin">
        <color theme="0"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theme="1"/>
      </left>
      <right style="thin">
        <color theme="1"/>
      </right>
      <top style="thin">
        <color theme="0" tint="-0.499984740745262"/>
      </top>
      <bottom style="thin">
        <color indexed="64"/>
      </bottom>
      <diagonal/>
    </border>
    <border>
      <left style="thin">
        <color theme="0"/>
      </left>
      <right style="thin">
        <color theme="0"/>
      </right>
      <top style="thin">
        <color indexed="64"/>
      </top>
      <bottom style="thin">
        <color theme="0"/>
      </bottom>
      <diagonal/>
    </border>
    <border>
      <left style="thin">
        <color theme="1"/>
      </left>
      <right style="thin">
        <color indexed="64"/>
      </right>
      <top style="thin">
        <color theme="0" tint="-0.499984740745262"/>
      </top>
      <bottom style="thin">
        <color indexed="64"/>
      </bottom>
      <diagonal/>
    </border>
    <border>
      <left style="thin">
        <color indexed="64"/>
      </left>
      <right style="thin">
        <color indexed="64"/>
      </right>
      <top style="thin">
        <color theme="1" tint="0.499984740745262"/>
      </top>
      <bottom style="thin">
        <color indexed="64"/>
      </bottom>
      <diagonal/>
    </border>
  </borders>
  <cellStyleXfs count="15">
    <xf numFmtId="0" fontId="0" fillId="0" borderId="0"/>
    <xf numFmtId="9" fontId="39" fillId="0" borderId="0" applyFont="0" applyFill="0" applyBorder="0" applyAlignment="0" applyProtection="0"/>
    <xf numFmtId="0" fontId="49" fillId="0" borderId="0" applyNumberFormat="0" applyFill="0" applyBorder="0" applyAlignment="0" applyProtection="0"/>
    <xf numFmtId="0" fontId="51" fillId="0" borderId="39"/>
    <xf numFmtId="44" fontId="8" fillId="0" borderId="39" applyFont="0" applyFill="0" applyBorder="0" applyAlignment="0" applyProtection="0"/>
    <xf numFmtId="0" fontId="8" fillId="0" borderId="39"/>
    <xf numFmtId="0" fontId="1" fillId="0" borderId="39"/>
    <xf numFmtId="0" fontId="24" fillId="0" borderId="39" applyNumberFormat="0" applyFill="0" applyBorder="0" applyAlignment="0" applyProtection="0"/>
    <xf numFmtId="0" fontId="8" fillId="0" borderId="39"/>
    <xf numFmtId="0" fontId="8" fillId="0" borderId="39"/>
    <xf numFmtId="0" fontId="50" fillId="0" borderId="39"/>
    <xf numFmtId="0" fontId="8" fillId="0" borderId="39"/>
    <xf numFmtId="44" fontId="8" fillId="0" borderId="39" applyFont="0" applyFill="0" applyBorder="0" applyAlignment="0" applyProtection="0"/>
    <xf numFmtId="0" fontId="9" fillId="0" borderId="39"/>
    <xf numFmtId="44" fontId="70" fillId="0" borderId="0" applyFont="0" applyFill="0" applyBorder="0" applyAlignment="0" applyProtection="0"/>
  </cellStyleXfs>
  <cellXfs count="726">
    <xf numFmtId="0" fontId="0" fillId="0" borderId="0" xfId="0"/>
    <xf numFmtId="0" fontId="4" fillId="0" borderId="4" xfId="0" applyFont="1" applyBorder="1" applyAlignment="1">
      <alignment vertical="top"/>
    </xf>
    <xf numFmtId="0" fontId="4" fillId="0" borderId="4" xfId="0" applyFont="1" applyBorder="1"/>
    <xf numFmtId="0" fontId="4" fillId="0" borderId="4" xfId="0" applyFont="1" applyBorder="1" applyAlignment="1">
      <alignmen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12" xfId="0" applyFont="1" applyBorder="1" applyAlignment="1">
      <alignment horizontal="right"/>
    </xf>
    <xf numFmtId="0" fontId="5" fillId="2" borderId="13" xfId="0" applyFont="1" applyFill="1" applyBorder="1" applyAlignment="1">
      <alignment horizontal="center" vertical="top" wrapText="1"/>
    </xf>
    <xf numFmtId="0" fontId="4" fillId="0" borderId="15" xfId="0" applyFont="1" applyBorder="1"/>
    <xf numFmtId="0" fontId="6" fillId="4" borderId="16" xfId="0" applyFont="1" applyFill="1" applyBorder="1"/>
    <xf numFmtId="0" fontId="4" fillId="0" borderId="10" xfId="0" applyFont="1" applyBorder="1"/>
    <xf numFmtId="0" fontId="4" fillId="0" borderId="17" xfId="0" applyFont="1" applyBorder="1"/>
    <xf numFmtId="0" fontId="4" fillId="0" borderId="11" xfId="0" applyFont="1" applyBorder="1"/>
    <xf numFmtId="164" fontId="6" fillId="4" borderId="16" xfId="0" applyNumberFormat="1" applyFont="1" applyFill="1" applyBorder="1" applyAlignment="1">
      <alignment horizontal="center" vertical="center" wrapText="1"/>
    </xf>
    <xf numFmtId="0" fontId="6" fillId="4" borderId="16" xfId="0" applyFont="1" applyFill="1" applyBorder="1" applyAlignment="1">
      <alignment horizontal="center" vertical="center"/>
    </xf>
    <xf numFmtId="0" fontId="4" fillId="5" borderId="16" xfId="0" applyFont="1" applyFill="1" applyBorder="1" applyAlignment="1">
      <alignment horizontal="center" vertical="center"/>
    </xf>
    <xf numFmtId="0" fontId="4" fillId="0" borderId="0" xfId="0" applyFont="1"/>
    <xf numFmtId="0" fontId="4" fillId="0" borderId="0" xfId="0" applyFont="1" applyAlignment="1">
      <alignment wrapText="1"/>
    </xf>
    <xf numFmtId="9" fontId="4" fillId="0" borderId="0" xfId="0" applyNumberFormat="1" applyFont="1"/>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8" fillId="0" borderId="0" xfId="0" applyFont="1"/>
    <xf numFmtId="0" fontId="12" fillId="0" borderId="0" xfId="0" applyFont="1"/>
    <xf numFmtId="44" fontId="4" fillId="0" borderId="0" xfId="0" applyNumberFormat="1" applyFont="1"/>
    <xf numFmtId="164" fontId="4" fillId="0" borderId="0" xfId="0" applyNumberFormat="1" applyFont="1"/>
    <xf numFmtId="0" fontId="13" fillId="0" borderId="0" xfId="0" applyFont="1"/>
    <xf numFmtId="0" fontId="14" fillId="0" borderId="0" xfId="0" applyFont="1"/>
    <xf numFmtId="0" fontId="15" fillId="0" borderId="0" xfId="0" applyFont="1"/>
    <xf numFmtId="0" fontId="16" fillId="0" borderId="0" xfId="0" applyFont="1"/>
    <xf numFmtId="44" fontId="15" fillId="0" borderId="0" xfId="0" applyNumberFormat="1" applyFont="1"/>
    <xf numFmtId="0" fontId="5" fillId="0" borderId="0" xfId="0" applyFont="1" applyAlignment="1">
      <alignment horizontal="left" vertical="top" wrapText="1"/>
    </xf>
    <xf numFmtId="0" fontId="21" fillId="0" borderId="0" xfId="0" applyFont="1"/>
    <xf numFmtId="0" fontId="23" fillId="4" borderId="25" xfId="0" applyFont="1" applyFill="1" applyBorder="1" applyAlignment="1">
      <alignment horizontal="center" vertical="center"/>
    </xf>
    <xf numFmtId="0" fontId="21" fillId="4" borderId="25" xfId="0" applyFont="1" applyFill="1" applyBorder="1" applyAlignment="1">
      <alignment horizontal="center" vertical="center"/>
    </xf>
    <xf numFmtId="0" fontId="5" fillId="5" borderId="16" xfId="0" applyFont="1" applyFill="1" applyBorder="1" applyAlignment="1">
      <alignment horizontal="left" vertical="top" wrapText="1"/>
    </xf>
    <xf numFmtId="0" fontId="5" fillId="5" borderId="27" xfId="0" applyFont="1" applyFill="1" applyBorder="1" applyAlignment="1">
      <alignment horizontal="left" vertical="top" wrapText="1"/>
    </xf>
    <xf numFmtId="0" fontId="8"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7" fillId="4" borderId="16" xfId="0" applyFont="1" applyFill="1" applyBorder="1" applyAlignment="1">
      <alignment horizontal="left" vertical="top"/>
    </xf>
    <xf numFmtId="0" fontId="4" fillId="4" borderId="16" xfId="0" applyFont="1" applyFill="1" applyBorder="1" applyAlignment="1">
      <alignment horizontal="left" vertical="top"/>
    </xf>
    <xf numFmtId="0" fontId="4" fillId="0" borderId="16" xfId="0" applyFont="1" applyBorder="1" applyAlignment="1">
      <alignment horizontal="center" vertical="center"/>
    </xf>
    <xf numFmtId="0" fontId="7" fillId="4" borderId="28" xfId="0" applyFont="1" applyFill="1" applyBorder="1" applyAlignment="1">
      <alignment wrapText="1"/>
    </xf>
    <xf numFmtId="0" fontId="21" fillId="4" borderId="29" xfId="0" applyFont="1" applyFill="1" applyBorder="1"/>
    <xf numFmtId="0" fontId="21" fillId="4" borderId="30" xfId="0" applyFont="1" applyFill="1" applyBorder="1"/>
    <xf numFmtId="0" fontId="21" fillId="4" borderId="28" xfId="0" applyFont="1" applyFill="1" applyBorder="1" applyAlignment="1">
      <alignment horizontal="center"/>
    </xf>
    <xf numFmtId="0" fontId="23" fillId="4" borderId="16" xfId="0" applyFont="1" applyFill="1" applyBorder="1" applyAlignment="1">
      <alignment wrapText="1"/>
    </xf>
    <xf numFmtId="0" fontId="21" fillId="4" borderId="16" xfId="0" applyFont="1" applyFill="1" applyBorder="1" applyAlignment="1">
      <alignment horizontal="center" vertical="top"/>
    </xf>
    <xf numFmtId="0" fontId="4" fillId="0" borderId="16" xfId="0" applyFont="1" applyBorder="1" applyAlignment="1">
      <alignment horizontal="left" vertical="top" wrapText="1"/>
    </xf>
    <xf numFmtId="0" fontId="4" fillId="0" borderId="16" xfId="0" applyFont="1" applyBorder="1" applyAlignment="1">
      <alignment vertical="top" wrapText="1"/>
    </xf>
    <xf numFmtId="0" fontId="11" fillId="7" borderId="34" xfId="0" applyFont="1" applyFill="1" applyBorder="1"/>
    <xf numFmtId="0" fontId="11" fillId="7" borderId="16" xfId="0" applyFont="1" applyFill="1" applyBorder="1"/>
    <xf numFmtId="0" fontId="11" fillId="7" borderId="35" xfId="0" applyFont="1" applyFill="1" applyBorder="1"/>
    <xf numFmtId="0" fontId="11" fillId="7" borderId="34" xfId="0" applyFont="1" applyFill="1" applyBorder="1" applyAlignment="1">
      <alignment horizontal="left"/>
    </xf>
    <xf numFmtId="0" fontId="4" fillId="0" borderId="34" xfId="0" applyFont="1" applyBorder="1"/>
    <xf numFmtId="0" fontId="19" fillId="3" borderId="36" xfId="0" applyFont="1" applyFill="1" applyBorder="1" applyAlignment="1">
      <alignment horizontal="center"/>
    </xf>
    <xf numFmtId="164" fontId="19" fillId="3" borderId="37" xfId="0" applyNumberFormat="1" applyFont="1" applyFill="1" applyBorder="1" applyAlignment="1">
      <alignment vertical="center"/>
    </xf>
    <xf numFmtId="0" fontId="5" fillId="0" borderId="0" xfId="0" applyFont="1"/>
    <xf numFmtId="0" fontId="19" fillId="0" borderId="0" xfId="0" applyFont="1"/>
    <xf numFmtId="0" fontId="9" fillId="0" borderId="0" xfId="0" applyFont="1"/>
    <xf numFmtId="0" fontId="0" fillId="0" borderId="39" xfId="0" applyBorder="1"/>
    <xf numFmtId="0" fontId="4" fillId="0" borderId="39" xfId="0" applyFont="1" applyBorder="1"/>
    <xf numFmtId="9" fontId="4" fillId="0" borderId="39" xfId="0" applyNumberFormat="1" applyFont="1" applyBorder="1"/>
    <xf numFmtId="0" fontId="0" fillId="0" borderId="0" xfId="0" applyAlignment="1">
      <alignment vertical="center"/>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4" borderId="20" xfId="0" applyFont="1" applyFill="1" applyBorder="1" applyAlignment="1">
      <alignment horizontal="left" vertical="center" wrapText="1"/>
    </xf>
    <xf numFmtId="0" fontId="5" fillId="0" borderId="0" xfId="0" applyFont="1" applyAlignment="1">
      <alignment horizontal="left" vertical="center"/>
    </xf>
    <xf numFmtId="0" fontId="4" fillId="9" borderId="60" xfId="0" applyFont="1" applyFill="1" applyBorder="1" applyAlignment="1">
      <alignment horizontal="left" vertical="center"/>
    </xf>
    <xf numFmtId="0" fontId="4" fillId="9" borderId="62" xfId="0" applyFont="1" applyFill="1" applyBorder="1" applyAlignment="1">
      <alignment horizontal="left" vertical="center"/>
    </xf>
    <xf numFmtId="0" fontId="5" fillId="9" borderId="61" xfId="0" applyFont="1" applyFill="1" applyBorder="1" applyAlignment="1">
      <alignment horizontal="center" vertical="center"/>
    </xf>
    <xf numFmtId="9" fontId="5" fillId="9" borderId="63" xfId="1" applyFont="1" applyFill="1" applyBorder="1" applyAlignment="1">
      <alignment horizontal="center" vertical="center"/>
    </xf>
    <xf numFmtId="0" fontId="4" fillId="10" borderId="64" xfId="0" applyFont="1" applyFill="1" applyBorder="1" applyAlignment="1">
      <alignment horizontal="left" vertical="center"/>
    </xf>
    <xf numFmtId="0" fontId="5" fillId="10" borderId="65" xfId="0" applyFont="1" applyFill="1" applyBorder="1" applyAlignment="1">
      <alignment horizontal="center" vertical="center"/>
    </xf>
    <xf numFmtId="0" fontId="4" fillId="0" borderId="71" xfId="0" applyFont="1" applyBorder="1"/>
    <xf numFmtId="0" fontId="4" fillId="0" borderId="73" xfId="0" applyFont="1" applyBorder="1"/>
    <xf numFmtId="0" fontId="4" fillId="0" borderId="74" xfId="0" applyFont="1" applyBorder="1"/>
    <xf numFmtId="0" fontId="5" fillId="0" borderId="73" xfId="0" applyFont="1" applyBorder="1"/>
    <xf numFmtId="0" fontId="9" fillId="0" borderId="75" xfId="0" applyFont="1" applyBorder="1"/>
    <xf numFmtId="9" fontId="0" fillId="0" borderId="76" xfId="0" applyNumberFormat="1" applyBorder="1"/>
    <xf numFmtId="0" fontId="4" fillId="0" borderId="76" xfId="0" applyFont="1" applyBorder="1"/>
    <xf numFmtId="0" fontId="4" fillId="0" borderId="77" xfId="0" applyFont="1" applyBorder="1"/>
    <xf numFmtId="0" fontId="0" fillId="0" borderId="73" xfId="0" applyBorder="1"/>
    <xf numFmtId="0" fontId="23" fillId="11" borderId="0" xfId="0" applyFont="1" applyFill="1" applyAlignment="1">
      <alignment horizontal="center" vertical="center"/>
    </xf>
    <xf numFmtId="0" fontId="21" fillId="11" borderId="0" xfId="0" applyFont="1" applyFill="1" applyAlignment="1">
      <alignment horizontal="center" vertical="center"/>
    </xf>
    <xf numFmtId="0" fontId="5" fillId="17" borderId="78" xfId="0" applyFont="1" applyFill="1" applyBorder="1"/>
    <xf numFmtId="0" fontId="47" fillId="17" borderId="79" xfId="0" applyFont="1" applyFill="1" applyBorder="1"/>
    <xf numFmtId="0" fontId="5" fillId="17" borderId="69" xfId="0" applyFont="1" applyFill="1" applyBorder="1"/>
    <xf numFmtId="0" fontId="40" fillId="13" borderId="68" xfId="0" applyFont="1" applyFill="1" applyBorder="1" applyAlignment="1">
      <alignment horizontal="left" vertical="center" wrapText="1"/>
    </xf>
    <xf numFmtId="0" fontId="41" fillId="14" borderId="68" xfId="0" applyFont="1" applyFill="1" applyBorder="1" applyAlignment="1">
      <alignment horizontal="center" vertical="center" wrapText="1"/>
    </xf>
    <xf numFmtId="0" fontId="42" fillId="15" borderId="68" xfId="0" applyFont="1" applyFill="1" applyBorder="1" applyAlignment="1">
      <alignment horizontal="center" vertical="center" wrapText="1"/>
    </xf>
    <xf numFmtId="0" fontId="43" fillId="13" borderId="68" xfId="0" applyFont="1" applyFill="1" applyBorder="1" applyAlignment="1">
      <alignment horizontal="right" vertical="center" wrapText="1"/>
    </xf>
    <xf numFmtId="6" fontId="44" fillId="0" borderId="68" xfId="0" applyNumberFormat="1" applyFont="1" applyBorder="1" applyAlignment="1">
      <alignment horizontal="center" vertical="center" wrapText="1"/>
    </xf>
    <xf numFmtId="0" fontId="45" fillId="13" borderId="68" xfId="0" applyFont="1" applyFill="1" applyBorder="1" applyAlignment="1">
      <alignment horizontal="right" vertical="center" wrapText="1"/>
    </xf>
    <xf numFmtId="6" fontId="46" fillId="16" borderId="68" xfId="0" applyNumberFormat="1" applyFont="1" applyFill="1" applyBorder="1" applyAlignment="1">
      <alignment horizontal="center" vertical="center" wrapText="1"/>
    </xf>
    <xf numFmtId="9" fontId="4" fillId="0" borderId="72" xfId="0" applyNumberFormat="1" applyFont="1" applyBorder="1"/>
    <xf numFmtId="0" fontId="4" fillId="0" borderId="72" xfId="0" applyFont="1" applyBorder="1"/>
    <xf numFmtId="6" fontId="4" fillId="0" borderId="38" xfId="0" applyNumberFormat="1" applyFont="1" applyBorder="1"/>
    <xf numFmtId="8" fontId="4" fillId="0" borderId="39" xfId="0" applyNumberFormat="1" applyFont="1" applyBorder="1"/>
    <xf numFmtId="6" fontId="4" fillId="0" borderId="74" xfId="0" applyNumberFormat="1" applyFont="1" applyBorder="1"/>
    <xf numFmtId="6" fontId="4" fillId="0" borderId="39" xfId="0" applyNumberFormat="1" applyFont="1" applyBorder="1"/>
    <xf numFmtId="0" fontId="4" fillId="0" borderId="75" xfId="0" applyFont="1" applyBorder="1"/>
    <xf numFmtId="6" fontId="4" fillId="0" borderId="76" xfId="0" applyNumberFormat="1" applyFont="1" applyBorder="1"/>
    <xf numFmtId="0" fontId="4" fillId="0" borderId="78" xfId="0" applyFont="1" applyBorder="1"/>
    <xf numFmtId="9" fontId="4" fillId="0" borderId="79" xfId="0" applyNumberFormat="1" applyFont="1" applyBorder="1"/>
    <xf numFmtId="0" fontId="4" fillId="0" borderId="79" xfId="0" applyFont="1" applyBorder="1"/>
    <xf numFmtId="6" fontId="4" fillId="0" borderId="69" xfId="0" applyNumberFormat="1" applyFont="1" applyBorder="1"/>
    <xf numFmtId="44" fontId="0" fillId="10" borderId="48" xfId="0" applyNumberFormat="1" applyFill="1" applyBorder="1"/>
    <xf numFmtId="0" fontId="0" fillId="0" borderId="82" xfId="0" applyBorder="1"/>
    <xf numFmtId="0" fontId="8" fillId="0" borderId="82" xfId="0" applyFont="1" applyBorder="1"/>
    <xf numFmtId="0" fontId="19" fillId="0" borderId="82" xfId="0" applyFont="1" applyBorder="1" applyAlignment="1">
      <alignment vertical="center"/>
    </xf>
    <xf numFmtId="0" fontId="8" fillId="0" borderId="82" xfId="0" applyFont="1" applyBorder="1" applyAlignment="1">
      <alignment vertical="center"/>
    </xf>
    <xf numFmtId="0" fontId="4" fillId="0" borderId="82" xfId="0" applyFont="1" applyBorder="1"/>
    <xf numFmtId="0" fontId="4" fillId="0" borderId="82" xfId="0" applyFont="1" applyBorder="1" applyAlignment="1">
      <alignment vertical="center" wrapText="1"/>
    </xf>
    <xf numFmtId="0" fontId="19" fillId="0" borderId="83" xfId="0" applyFont="1" applyBorder="1" applyAlignment="1">
      <alignment vertical="center"/>
    </xf>
    <xf numFmtId="0" fontId="8" fillId="0" borderId="83" xfId="0" applyFont="1" applyBorder="1" applyAlignment="1">
      <alignment vertical="center"/>
    </xf>
    <xf numFmtId="0" fontId="8" fillId="0" borderId="84" xfId="0" applyFont="1" applyBorder="1"/>
    <xf numFmtId="0" fontId="0" fillId="0" borderId="84" xfId="0" applyBorder="1"/>
    <xf numFmtId="0" fontId="8" fillId="0" borderId="85" xfId="0" applyFont="1" applyBorder="1" applyAlignment="1">
      <alignment vertical="center"/>
    </xf>
    <xf numFmtId="0" fontId="0" fillId="0" borderId="83" xfId="0" applyBorder="1"/>
    <xf numFmtId="0" fontId="8" fillId="0" borderId="20" xfId="0" applyFont="1" applyBorder="1" applyAlignment="1">
      <alignment vertical="center"/>
    </xf>
    <xf numFmtId="0" fontId="8" fillId="0" borderId="84" xfId="0" applyFont="1" applyBorder="1" applyAlignment="1">
      <alignment vertical="center"/>
    </xf>
    <xf numFmtId="0" fontId="0" fillId="0" borderId="85" xfId="0" applyBorder="1"/>
    <xf numFmtId="0" fontId="8" fillId="0" borderId="20" xfId="0" applyFont="1" applyBorder="1"/>
    <xf numFmtId="0" fontId="0" fillId="0" borderId="20" xfId="0" applyBorder="1"/>
    <xf numFmtId="165" fontId="5" fillId="7" borderId="88" xfId="0" applyNumberFormat="1" applyFont="1" applyFill="1" applyBorder="1" applyAlignment="1">
      <alignment vertical="center"/>
    </xf>
    <xf numFmtId="44" fontId="4" fillId="7" borderId="89" xfId="0" applyNumberFormat="1" applyFont="1" applyFill="1" applyBorder="1" applyAlignment="1">
      <alignment horizontal="center" vertical="center" wrapText="1"/>
    </xf>
    <xf numFmtId="165" fontId="5" fillId="7" borderId="90" xfId="0" applyNumberFormat="1" applyFont="1" applyFill="1" applyBorder="1" applyAlignment="1">
      <alignment vertical="center"/>
    </xf>
    <xf numFmtId="44" fontId="8" fillId="0" borderId="92" xfId="0" applyNumberFormat="1" applyFont="1" applyBorder="1" applyAlignment="1">
      <alignment vertical="center"/>
    </xf>
    <xf numFmtId="0" fontId="48" fillId="0" borderId="83" xfId="0" applyFont="1" applyBorder="1" applyAlignment="1">
      <alignment vertical="top"/>
    </xf>
    <xf numFmtId="44" fontId="5" fillId="0" borderId="86" xfId="0" applyNumberFormat="1" applyFont="1" applyBorder="1" applyAlignment="1">
      <alignment vertical="center"/>
    </xf>
    <xf numFmtId="10" fontId="5" fillId="0" borderId="87" xfId="0" applyNumberFormat="1" applyFont="1" applyBorder="1" applyAlignment="1">
      <alignment vertical="center"/>
    </xf>
    <xf numFmtId="0" fontId="4" fillId="5" borderId="93" xfId="0" applyFont="1" applyFill="1" applyBorder="1" applyAlignment="1">
      <alignment horizontal="center" vertical="center"/>
    </xf>
    <xf numFmtId="0" fontId="4" fillId="0" borderId="93" xfId="0" applyFont="1" applyBorder="1" applyAlignment="1">
      <alignment horizontal="center" vertical="center" wrapText="1"/>
    </xf>
    <xf numFmtId="0" fontId="4" fillId="5" borderId="94" xfId="0" applyFont="1" applyFill="1" applyBorder="1" applyAlignment="1">
      <alignment horizontal="center" vertical="center"/>
    </xf>
    <xf numFmtId="0" fontId="4" fillId="0" borderId="94" xfId="0" applyFont="1" applyBorder="1" applyAlignment="1">
      <alignment horizontal="center" vertical="center" wrapText="1"/>
    </xf>
    <xf numFmtId="0" fontId="4" fillId="5" borderId="95" xfId="0" applyFont="1" applyFill="1" applyBorder="1" applyAlignment="1">
      <alignment horizontal="center" vertical="center"/>
    </xf>
    <xf numFmtId="0" fontId="4" fillId="0" borderId="95" xfId="0" applyFont="1" applyBorder="1" applyAlignment="1">
      <alignment horizontal="center" vertical="center" wrapText="1"/>
    </xf>
    <xf numFmtId="0" fontId="7" fillId="11" borderId="68" xfId="0" applyFont="1" applyFill="1" applyBorder="1" applyAlignment="1">
      <alignment vertical="center"/>
    </xf>
    <xf numFmtId="0" fontId="7" fillId="11" borderId="68" xfId="0" applyFont="1" applyFill="1" applyBorder="1"/>
    <xf numFmtId="0" fontId="4" fillId="0" borderId="96" xfId="0" applyFont="1" applyBorder="1"/>
    <xf numFmtId="0" fontId="0" fillId="0" borderId="60" xfId="0" applyBorder="1"/>
    <xf numFmtId="0" fontId="0" fillId="11" borderId="0" xfId="0" applyFill="1"/>
    <xf numFmtId="0" fontId="0" fillId="0" borderId="92" xfId="0" applyBorder="1"/>
    <xf numFmtId="44" fontId="5" fillId="0" borderId="98" xfId="0" applyNumberFormat="1" applyFont="1" applyBorder="1" applyAlignment="1">
      <alignment vertical="center"/>
    </xf>
    <xf numFmtId="10" fontId="5" fillId="0" borderId="99" xfId="0" applyNumberFormat="1" applyFont="1" applyBorder="1" applyAlignment="1">
      <alignment vertical="center"/>
    </xf>
    <xf numFmtId="0" fontId="0" fillId="0" borderId="100" xfId="0" applyBorder="1"/>
    <xf numFmtId="0" fontId="4" fillId="0" borderId="39" xfId="3" applyFont="1" applyProtection="1">
      <protection locked="0"/>
    </xf>
    <xf numFmtId="0" fontId="21" fillId="0" borderId="39" xfId="3" applyFont="1"/>
    <xf numFmtId="0" fontId="51" fillId="0" borderId="39" xfId="3"/>
    <xf numFmtId="44" fontId="4" fillId="0" borderId="39" xfId="4" applyFont="1" applyAlignment="1" applyProtection="1">
      <protection locked="0"/>
    </xf>
    <xf numFmtId="0" fontId="4" fillId="0" borderId="39" xfId="3" applyFont="1"/>
    <xf numFmtId="0" fontId="52" fillId="0" borderId="67" xfId="6" applyFont="1" applyBorder="1" applyAlignment="1">
      <alignment vertical="top" wrapText="1"/>
    </xf>
    <xf numFmtId="0" fontId="52" fillId="0" borderId="39" xfId="3" applyFont="1" applyAlignment="1">
      <alignment horizontal="left" vertical="top" wrapText="1"/>
    </xf>
    <xf numFmtId="0" fontId="52" fillId="9" borderId="58" xfId="3" applyFont="1" applyFill="1" applyBorder="1" applyAlignment="1">
      <alignment horizontal="left" vertical="top" wrapText="1"/>
    </xf>
    <xf numFmtId="0" fontId="52" fillId="9" borderId="48" xfId="3" applyFont="1" applyFill="1" applyBorder="1" applyAlignment="1">
      <alignment horizontal="left" vertical="top" wrapText="1"/>
    </xf>
    <xf numFmtId="0" fontId="8" fillId="0" borderId="39" xfId="3" applyFont="1" applyProtection="1">
      <protection locked="0"/>
    </xf>
    <xf numFmtId="0" fontId="4" fillId="0" borderId="39" xfId="3" applyFont="1" applyAlignment="1" applyProtection="1">
      <alignment wrapText="1"/>
      <protection locked="0"/>
    </xf>
    <xf numFmtId="0" fontId="8" fillId="0" borderId="39" xfId="3" applyFont="1" applyAlignment="1">
      <alignment wrapText="1"/>
    </xf>
    <xf numFmtId="0" fontId="4" fillId="0" borderId="39" xfId="3" applyFont="1" applyAlignment="1">
      <alignment wrapText="1"/>
    </xf>
    <xf numFmtId="44" fontId="4" fillId="0" borderId="39" xfId="4" applyFont="1" applyProtection="1">
      <protection locked="0"/>
    </xf>
    <xf numFmtId="44" fontId="4" fillId="0" borderId="39" xfId="3" applyNumberFormat="1" applyFont="1" applyProtection="1">
      <protection locked="0"/>
    </xf>
    <xf numFmtId="0" fontId="14" fillId="0" borderId="39" xfId="3" applyFont="1" applyProtection="1">
      <protection locked="0"/>
    </xf>
    <xf numFmtId="0" fontId="18" fillId="0" borderId="39" xfId="10" applyFont="1"/>
    <xf numFmtId="0" fontId="8" fillId="0" borderId="39" xfId="10" applyFont="1"/>
    <xf numFmtId="0" fontId="0" fillId="0" borderId="39" xfId="10" applyFont="1"/>
    <xf numFmtId="0" fontId="4" fillId="0" borderId="39" xfId="10" applyFont="1"/>
    <xf numFmtId="0" fontId="10" fillId="8" borderId="16" xfId="10" applyFont="1" applyFill="1" applyBorder="1" applyAlignment="1">
      <alignment horizontal="center"/>
    </xf>
    <xf numFmtId="0" fontId="9" fillId="0" borderId="39" xfId="10" applyFont="1"/>
    <xf numFmtId="0" fontId="5" fillId="0" borderId="48" xfId="10" applyFont="1" applyBorder="1" applyAlignment="1">
      <alignment horizontal="left" vertical="center" wrapText="1"/>
    </xf>
    <xf numFmtId="0" fontId="37" fillId="0" borderId="48" xfId="10" applyFont="1" applyBorder="1" applyAlignment="1">
      <alignment horizontal="center" vertical="center" wrapText="1"/>
    </xf>
    <xf numFmtId="0" fontId="5" fillId="0" borderId="58" xfId="10" applyFont="1" applyBorder="1" applyAlignment="1">
      <alignment horizontal="center" vertical="center" wrapText="1"/>
    </xf>
    <xf numFmtId="0" fontId="5" fillId="0" borderId="70" xfId="10" applyFont="1" applyBorder="1" applyAlignment="1">
      <alignment horizontal="center" vertical="center" wrapText="1"/>
    </xf>
    <xf numFmtId="0" fontId="5" fillId="0" borderId="48" xfId="10" applyFont="1" applyBorder="1" applyAlignment="1">
      <alignment horizontal="center" vertical="center" wrapText="1"/>
    </xf>
    <xf numFmtId="0" fontId="7" fillId="4" borderId="22" xfId="0" applyFont="1" applyFill="1" applyBorder="1" applyAlignment="1">
      <alignment vertical="center"/>
    </xf>
    <xf numFmtId="0" fontId="7" fillId="4" borderId="39" xfId="0" applyFont="1" applyFill="1" applyBorder="1" applyAlignment="1">
      <alignment vertical="center"/>
    </xf>
    <xf numFmtId="0" fontId="7" fillId="0" borderId="39" xfId="0" applyFont="1" applyBorder="1" applyAlignment="1">
      <alignment vertical="center"/>
    </xf>
    <xf numFmtId="0" fontId="7" fillId="11" borderId="0" xfId="0" applyFont="1" applyFill="1"/>
    <xf numFmtId="0" fontId="21" fillId="11" borderId="0" xfId="0" applyFont="1" applyFill="1" applyAlignment="1">
      <alignment horizontal="left" vertical="top"/>
    </xf>
    <xf numFmtId="0" fontId="52" fillId="0" borderId="48" xfId="0" applyFont="1" applyBorder="1" applyAlignment="1">
      <alignment horizontal="left" vertical="top" wrapText="1"/>
    </xf>
    <xf numFmtId="0" fontId="4" fillId="0" borderId="48" xfId="0" applyFont="1" applyBorder="1" applyAlignment="1">
      <alignment horizontal="center" vertical="center"/>
    </xf>
    <xf numFmtId="0" fontId="4" fillId="0" borderId="58" xfId="0" applyFont="1" applyBorder="1" applyAlignment="1">
      <alignment horizontal="center" vertical="center"/>
    </xf>
    <xf numFmtId="0" fontId="53" fillId="0" borderId="48" xfId="0" applyFont="1" applyBorder="1" applyAlignment="1">
      <alignment horizontal="center" vertical="center"/>
    </xf>
    <xf numFmtId="0" fontId="4" fillId="0" borderId="28" xfId="0" applyFont="1" applyBorder="1" applyAlignment="1">
      <alignment horizontal="center" vertical="center"/>
    </xf>
    <xf numFmtId="0" fontId="4" fillId="12" borderId="59" xfId="3" applyFont="1" applyFill="1" applyBorder="1" applyAlignment="1" applyProtection="1">
      <alignment horizontal="left" vertical="top"/>
      <protection locked="0"/>
    </xf>
    <xf numFmtId="0" fontId="4" fillId="12" borderId="48" xfId="3" applyFont="1" applyFill="1" applyBorder="1" applyAlignment="1" applyProtection="1">
      <alignment horizontal="left" vertical="top"/>
      <protection locked="0"/>
    </xf>
    <xf numFmtId="0" fontId="7" fillId="11" borderId="39" xfId="6" applyFont="1" applyFill="1" applyAlignment="1">
      <alignment vertical="top" wrapText="1"/>
    </xf>
    <xf numFmtId="0" fontId="52" fillId="0" borderId="39" xfId="0" applyFont="1" applyBorder="1" applyAlignment="1">
      <alignment vertical="top" wrapText="1"/>
    </xf>
    <xf numFmtId="0" fontId="4" fillId="0" borderId="39" xfId="0" applyFont="1" applyBorder="1" applyAlignment="1">
      <alignment horizontal="center" vertical="center"/>
    </xf>
    <xf numFmtId="0" fontId="4" fillId="12" borderId="38" xfId="0" applyFont="1" applyFill="1" applyBorder="1" applyAlignment="1" applyProtection="1">
      <alignment horizontal="left" vertical="top"/>
      <protection locked="0"/>
    </xf>
    <xf numFmtId="0" fontId="4" fillId="0" borderId="39" xfId="0" applyFont="1" applyBorder="1" applyAlignment="1" applyProtection="1">
      <alignment horizontal="left" vertical="top"/>
      <protection locked="0"/>
    </xf>
    <xf numFmtId="0" fontId="4" fillId="4" borderId="49" xfId="0" applyFont="1" applyFill="1" applyBorder="1" applyAlignment="1">
      <alignment horizontal="center" vertical="center"/>
    </xf>
    <xf numFmtId="0" fontId="4" fillId="0" borderId="49" xfId="0" applyFont="1" applyBorder="1" applyAlignment="1">
      <alignment horizontal="center" vertical="center"/>
    </xf>
    <xf numFmtId="0" fontId="4" fillId="12" borderId="77" xfId="0" applyFont="1" applyFill="1" applyBorder="1" applyAlignment="1" applyProtection="1">
      <alignment horizontal="left" vertical="top"/>
      <protection locked="0"/>
    </xf>
    <xf numFmtId="0" fontId="4" fillId="0" borderId="44" xfId="0" applyFont="1" applyBorder="1" applyAlignment="1">
      <alignment horizontal="center" vertical="center"/>
    </xf>
    <xf numFmtId="0" fontId="4" fillId="12" borderId="48" xfId="0" applyFont="1" applyFill="1" applyBorder="1" applyAlignment="1" applyProtection="1">
      <alignment horizontal="left" vertical="top"/>
      <protection locked="0"/>
    </xf>
    <xf numFmtId="0" fontId="25" fillId="5" borderId="57" xfId="0" applyFont="1" applyFill="1" applyBorder="1"/>
    <xf numFmtId="0" fontId="25" fillId="5" borderId="59" xfId="0" applyFont="1" applyFill="1" applyBorder="1"/>
    <xf numFmtId="164" fontId="25" fillId="5" borderId="59" xfId="0" applyNumberFormat="1" applyFont="1" applyFill="1" applyBorder="1" applyAlignment="1">
      <alignment horizontal="right"/>
    </xf>
    <xf numFmtId="0" fontId="25" fillId="5" borderId="59" xfId="0" applyFont="1" applyFill="1" applyBorder="1" applyAlignment="1">
      <alignment horizontal="center"/>
    </xf>
    <xf numFmtId="164" fontId="25" fillId="5" borderId="59" xfId="0" applyNumberFormat="1" applyFont="1" applyFill="1" applyBorder="1" applyAlignment="1">
      <alignment horizontal="center"/>
    </xf>
    <xf numFmtId="0" fontId="25" fillId="5" borderId="55" xfId="0" applyFont="1" applyFill="1" applyBorder="1"/>
    <xf numFmtId="0" fontId="18" fillId="0" borderId="39" xfId="11" applyFont="1"/>
    <xf numFmtId="0" fontId="4" fillId="0" borderId="39" xfId="11" applyFont="1"/>
    <xf numFmtId="44" fontId="5" fillId="2" borderId="16" xfId="0" applyNumberFormat="1" applyFont="1" applyFill="1" applyBorder="1" applyAlignment="1" applyProtection="1">
      <alignment vertical="center"/>
      <protection locked="0"/>
    </xf>
    <xf numFmtId="0" fontId="8" fillId="2" borderId="16" xfId="0" applyFont="1" applyFill="1" applyBorder="1" applyAlignment="1" applyProtection="1">
      <alignment wrapText="1"/>
      <protection locked="0"/>
    </xf>
    <xf numFmtId="0" fontId="8" fillId="2" borderId="16" xfId="0" applyFont="1" applyFill="1" applyBorder="1" applyAlignment="1" applyProtection="1">
      <alignment horizontal="right" wrapText="1"/>
      <protection locked="0"/>
    </xf>
    <xf numFmtId="0" fontId="49" fillId="2" borderId="16" xfId="2" applyFill="1" applyBorder="1" applyProtection="1">
      <protection locked="0"/>
    </xf>
    <xf numFmtId="0" fontId="8" fillId="2" borderId="16" xfId="0" applyFont="1" applyFill="1" applyBorder="1" applyProtection="1">
      <protection locked="0"/>
    </xf>
    <xf numFmtId="0" fontId="8" fillId="6" borderId="16" xfId="0" applyFont="1" applyFill="1" applyBorder="1" applyAlignment="1" applyProtection="1">
      <alignment wrapText="1"/>
      <protection locked="0"/>
    </xf>
    <xf numFmtId="0" fontId="8" fillId="6" borderId="16" xfId="0" applyFont="1" applyFill="1" applyBorder="1" applyAlignment="1" applyProtection="1">
      <alignment horizontal="right" wrapText="1"/>
      <protection locked="0"/>
    </xf>
    <xf numFmtId="0" fontId="8" fillId="6" borderId="16" xfId="0" applyFont="1" applyFill="1" applyBorder="1" applyProtection="1">
      <protection locked="0"/>
    </xf>
    <xf numFmtId="0" fontId="8" fillId="6" borderId="16" xfId="0" applyFont="1" applyFill="1" applyBorder="1" applyAlignment="1" applyProtection="1">
      <alignment horizontal="left"/>
      <protection locked="0"/>
    </xf>
    <xf numFmtId="0" fontId="8" fillId="2" borderId="16" xfId="0" applyFont="1" applyFill="1" applyBorder="1" applyAlignment="1" applyProtection="1">
      <alignment horizontal="left"/>
      <protection locked="0"/>
    </xf>
    <xf numFmtId="44" fontId="5" fillId="0" borderId="16" xfId="10" applyNumberFormat="1" applyFont="1" applyBorder="1" applyProtection="1">
      <protection locked="0"/>
    </xf>
    <xf numFmtId="0" fontId="4" fillId="0" borderId="48" xfId="10" applyFont="1" applyBorder="1" applyAlignment="1" applyProtection="1">
      <alignment horizontal="center"/>
      <protection locked="0"/>
    </xf>
    <xf numFmtId="44" fontId="4" fillId="0" borderId="43" xfId="10" applyNumberFormat="1" applyFont="1" applyBorder="1" applyProtection="1">
      <protection locked="0"/>
    </xf>
    <xf numFmtId="44" fontId="5" fillId="0" borderId="43" xfId="10" applyNumberFormat="1" applyFont="1" applyBorder="1" applyProtection="1">
      <protection locked="0"/>
    </xf>
    <xf numFmtId="0" fontId="4" fillId="0" borderId="16" xfId="10" applyFont="1" applyBorder="1" applyProtection="1">
      <protection locked="0"/>
    </xf>
    <xf numFmtId="0" fontId="4" fillId="0" borderId="43" xfId="10" applyFont="1" applyBorder="1" applyProtection="1">
      <protection locked="0"/>
    </xf>
    <xf numFmtId="0" fontId="4" fillId="0" borderId="21" xfId="10" applyFont="1" applyBorder="1" applyProtection="1">
      <protection locked="0"/>
    </xf>
    <xf numFmtId="44" fontId="4" fillId="0" borderId="30" xfId="10" applyNumberFormat="1" applyFont="1" applyBorder="1" applyProtection="1">
      <protection locked="0"/>
    </xf>
    <xf numFmtId="0" fontId="4" fillId="0" borderId="48" xfId="0" applyFont="1" applyBorder="1" applyProtection="1">
      <protection locked="0"/>
    </xf>
    <xf numFmtId="0" fontId="4" fillId="0" borderId="48" xfId="0" applyFont="1" applyBorder="1" applyAlignment="1" applyProtection="1">
      <alignment horizontal="center"/>
      <protection locked="0"/>
    </xf>
    <xf numFmtId="44" fontId="4" fillId="0" borderId="48" xfId="0" applyNumberFormat="1" applyFont="1" applyBorder="1" applyProtection="1">
      <protection locked="0"/>
    </xf>
    <xf numFmtId="0" fontId="4" fillId="0" borderId="48" xfId="0" applyFont="1" applyBorder="1" applyAlignment="1" applyProtection="1">
      <alignment horizontal="center" vertical="center"/>
      <protection locked="0"/>
    </xf>
    <xf numFmtId="0" fontId="12" fillId="0" borderId="48" xfId="0" applyFont="1" applyBorder="1" applyAlignment="1" applyProtection="1">
      <alignment horizontal="left" vertical="top" wrapText="1"/>
      <protection locked="0"/>
    </xf>
    <xf numFmtId="0" fontId="4" fillId="0" borderId="48" xfId="0" applyFont="1" applyBorder="1" applyAlignment="1" applyProtection="1">
      <alignment horizontal="left" wrapText="1"/>
      <protection locked="0"/>
    </xf>
    <xf numFmtId="9" fontId="4" fillId="0" borderId="48" xfId="0" applyNumberFormat="1" applyFont="1" applyBorder="1" applyProtection="1">
      <protection locked="0"/>
    </xf>
    <xf numFmtId="0" fontId="4" fillId="2" borderId="2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top"/>
      <protection locked="0"/>
    </xf>
    <xf numFmtId="12" fontId="4" fillId="2" borderId="16" xfId="0" applyNumberFormat="1" applyFont="1" applyFill="1" applyBorder="1" applyAlignment="1" applyProtection="1">
      <alignment horizontal="center" vertical="top" wrapText="1"/>
      <protection locked="0"/>
    </xf>
    <xf numFmtId="0" fontId="4" fillId="2" borderId="16" xfId="0" applyFont="1" applyFill="1" applyBorder="1" applyAlignment="1" applyProtection="1">
      <alignment vertical="top" wrapText="1"/>
      <protection locked="0"/>
    </xf>
    <xf numFmtId="0" fontId="4" fillId="2" borderId="16" xfId="0" applyFont="1" applyFill="1" applyBorder="1" applyProtection="1">
      <protection locked="0"/>
    </xf>
    <xf numFmtId="0" fontId="4" fillId="2" borderId="35" xfId="0" applyFont="1" applyFill="1" applyBorder="1" applyProtection="1">
      <protection locked="0"/>
    </xf>
    <xf numFmtId="0" fontId="4" fillId="2" borderId="28" xfId="0" applyFont="1" applyFill="1" applyBorder="1" applyProtection="1">
      <protection locked="0"/>
    </xf>
    <xf numFmtId="0" fontId="4" fillId="2" borderId="97" xfId="0" applyFont="1" applyFill="1" applyBorder="1" applyProtection="1">
      <protection locked="0"/>
    </xf>
    <xf numFmtId="0" fontId="4" fillId="0" borderId="58" xfId="0" applyFont="1" applyBorder="1" applyProtection="1">
      <protection locked="0"/>
    </xf>
    <xf numFmtId="0" fontId="8" fillId="0" borderId="66" xfId="0" applyFont="1" applyBorder="1" applyProtection="1">
      <protection locked="0"/>
    </xf>
    <xf numFmtId="0" fontId="4" fillId="0" borderId="66" xfId="0" applyFont="1" applyBorder="1" applyProtection="1">
      <protection locked="0"/>
    </xf>
    <xf numFmtId="0" fontId="4" fillId="0" borderId="52" xfId="0" applyFont="1" applyBorder="1" applyProtection="1">
      <protection locked="0"/>
    </xf>
    <xf numFmtId="44" fontId="4" fillId="0" borderId="70" xfId="0" applyNumberFormat="1" applyFont="1" applyBorder="1" applyProtection="1">
      <protection locked="0"/>
    </xf>
    <xf numFmtId="0" fontId="4" fillId="0" borderId="70" xfId="0" applyFont="1" applyBorder="1" applyProtection="1">
      <protection locked="0"/>
    </xf>
    <xf numFmtId="0" fontId="4" fillId="0" borderId="70" xfId="0" applyFont="1" applyBorder="1" applyAlignment="1" applyProtection="1">
      <alignment horizontal="center"/>
      <protection locked="0"/>
    </xf>
    <xf numFmtId="0" fontId="4" fillId="0" borderId="50" xfId="0" applyFont="1" applyBorder="1" applyProtection="1">
      <protection locked="0"/>
    </xf>
    <xf numFmtId="0" fontId="19" fillId="3" borderId="42" xfId="0" applyFont="1" applyFill="1" applyBorder="1" applyAlignment="1">
      <alignment vertical="center"/>
    </xf>
    <xf numFmtId="44" fontId="5" fillId="2" borderId="90" xfId="0" applyNumberFormat="1" applyFont="1" applyFill="1" applyBorder="1" applyAlignment="1" applyProtection="1">
      <alignment vertical="center"/>
      <protection locked="0"/>
    </xf>
    <xf numFmtId="44" fontId="5" fillId="2" borderId="88" xfId="0" applyNumberFormat="1" applyFont="1" applyFill="1" applyBorder="1" applyAlignment="1" applyProtection="1">
      <alignment vertical="center"/>
      <protection locked="0"/>
    </xf>
    <xf numFmtId="0" fontId="19" fillId="3" borderId="110" xfId="0" applyFont="1" applyFill="1" applyBorder="1"/>
    <xf numFmtId="0" fontId="9" fillId="0" borderId="0" xfId="0" applyFont="1" applyAlignment="1">
      <alignment horizontal="center"/>
    </xf>
    <xf numFmtId="44" fontId="19" fillId="3" borderId="80" xfId="0" applyNumberFormat="1" applyFont="1" applyFill="1" applyBorder="1" applyAlignment="1">
      <alignment vertical="center"/>
    </xf>
    <xf numFmtId="0" fontId="3" fillId="0" borderId="39" xfId="0" applyFont="1" applyBorder="1"/>
    <xf numFmtId="0" fontId="8" fillId="0" borderId="47" xfId="0" applyFont="1" applyBorder="1"/>
    <xf numFmtId="0" fontId="8" fillId="3" borderId="111" xfId="0" applyFont="1" applyFill="1" applyBorder="1" applyAlignment="1">
      <alignment horizontal="left"/>
    </xf>
    <xf numFmtId="0" fontId="8" fillId="0" borderId="0" xfId="0" applyFont="1" applyAlignment="1">
      <alignment horizontal="center"/>
    </xf>
    <xf numFmtId="0" fontId="4" fillId="0" borderId="39" xfId="0" applyFont="1" applyBorder="1" applyProtection="1">
      <protection locked="0"/>
    </xf>
    <xf numFmtId="0" fontId="4" fillId="0" borderId="24" xfId="0" applyFont="1" applyBorder="1" applyAlignment="1" applyProtection="1">
      <alignment horizontal="center"/>
      <protection locked="0"/>
    </xf>
    <xf numFmtId="44" fontId="4" fillId="0" borderId="24" xfId="0" applyNumberFormat="1" applyFont="1" applyBorder="1" applyProtection="1">
      <protection locked="0"/>
    </xf>
    <xf numFmtId="0" fontId="8" fillId="0" borderId="23" xfId="0" applyFont="1" applyBorder="1" applyProtection="1">
      <protection locked="0"/>
    </xf>
    <xf numFmtId="0" fontId="4" fillId="0" borderId="29" xfId="0" applyFont="1" applyBorder="1" applyProtection="1">
      <protection locked="0"/>
    </xf>
    <xf numFmtId="0" fontId="4" fillId="0" borderId="23" xfId="0" applyFont="1" applyBorder="1" applyAlignment="1" applyProtection="1">
      <alignment horizontal="center"/>
      <protection locked="0"/>
    </xf>
    <xf numFmtId="44" fontId="4" fillId="0" borderId="23" xfId="0" applyNumberFormat="1" applyFont="1" applyBorder="1" applyProtection="1">
      <protection locked="0"/>
    </xf>
    <xf numFmtId="9" fontId="8" fillId="0" borderId="23" xfId="0" applyNumberFormat="1" applyFont="1" applyBorder="1" applyProtection="1">
      <protection locked="0"/>
    </xf>
    <xf numFmtId="0" fontId="4" fillId="0" borderId="39" xfId="0" applyFont="1" applyBorder="1" applyAlignment="1" applyProtection="1">
      <alignment horizontal="center"/>
      <protection locked="0"/>
    </xf>
    <xf numFmtId="44" fontId="4" fillId="0" borderId="39" xfId="0" applyNumberFormat="1" applyFont="1" applyBorder="1" applyProtection="1">
      <protection locked="0"/>
    </xf>
    <xf numFmtId="9" fontId="8" fillId="0" borderId="39" xfId="0" applyNumberFormat="1" applyFont="1" applyBorder="1" applyProtection="1">
      <protection locked="0"/>
    </xf>
    <xf numFmtId="9" fontId="8" fillId="0" borderId="39" xfId="0" applyNumberFormat="1" applyFont="1" applyBorder="1" applyAlignment="1" applyProtection="1">
      <alignment horizontal="right"/>
      <protection locked="0"/>
    </xf>
    <xf numFmtId="165" fontId="8" fillId="0" borderId="39" xfId="0" applyNumberFormat="1" applyFont="1" applyBorder="1" applyAlignment="1" applyProtection="1">
      <alignment horizontal="left"/>
      <protection locked="0"/>
    </xf>
    <xf numFmtId="0" fontId="26" fillId="0" borderId="39" xfId="0" applyFont="1" applyBorder="1" applyProtection="1">
      <protection locked="0"/>
    </xf>
    <xf numFmtId="0" fontId="8" fillId="0" borderId="39" xfId="0" applyFont="1" applyBorder="1" applyProtection="1">
      <protection locked="0"/>
    </xf>
    <xf numFmtId="0" fontId="8" fillId="0" borderId="39" xfId="0" applyFont="1" applyBorder="1"/>
    <xf numFmtId="9" fontId="8" fillId="0" borderId="24" xfId="0" applyNumberFormat="1" applyFont="1" applyBorder="1" applyProtection="1">
      <protection locked="0"/>
    </xf>
    <xf numFmtId="0" fontId="8" fillId="0" borderId="24" xfId="0" applyFont="1" applyBorder="1" applyProtection="1">
      <protection locked="0"/>
    </xf>
    <xf numFmtId="0" fontId="4" fillId="20" borderId="119" xfId="0" applyFont="1" applyFill="1" applyBorder="1"/>
    <xf numFmtId="0" fontId="0" fillId="0" borderId="115" xfId="0" applyBorder="1"/>
    <xf numFmtId="0" fontId="5" fillId="0" borderId="57" xfId="11" applyFont="1" applyBorder="1" applyAlignment="1">
      <alignment horizontal="center"/>
    </xf>
    <xf numFmtId="0" fontId="5" fillId="0" borderId="59" xfId="11" applyFont="1" applyBorder="1" applyAlignment="1">
      <alignment horizontal="center"/>
    </xf>
    <xf numFmtId="0" fontId="5" fillId="0" borderId="55" xfId="11" applyFont="1" applyBorder="1" applyAlignment="1">
      <alignment horizontal="center"/>
    </xf>
    <xf numFmtId="0" fontId="56" fillId="0" borderId="4" xfId="0" applyFont="1" applyBorder="1"/>
    <xf numFmtId="0" fontId="11" fillId="0" borderId="57" xfId="0" applyFont="1" applyBorder="1" applyAlignment="1">
      <alignment horizontal="left" vertical="center" wrapText="1"/>
    </xf>
    <xf numFmtId="0" fontId="4" fillId="0" borderId="121" xfId="0" applyFont="1" applyBorder="1" applyAlignment="1">
      <alignment horizontal="center" vertical="center"/>
    </xf>
    <xf numFmtId="0" fontId="49" fillId="6" borderId="16" xfId="2" applyFill="1" applyBorder="1" applyProtection="1">
      <protection locked="0"/>
    </xf>
    <xf numFmtId="0" fontId="3" fillId="6" borderId="48" xfId="0" applyFont="1" applyFill="1" applyBorder="1"/>
    <xf numFmtId="0" fontId="3" fillId="2" borderId="48" xfId="0" applyFont="1" applyFill="1" applyBorder="1"/>
    <xf numFmtId="165" fontId="49" fillId="0" borderId="39" xfId="2" applyNumberFormat="1" applyFill="1" applyBorder="1" applyAlignment="1" applyProtection="1">
      <alignment horizontal="left"/>
      <protection locked="0"/>
    </xf>
    <xf numFmtId="0" fontId="33" fillId="0" borderId="39" xfId="0" applyFont="1" applyBorder="1" applyProtection="1">
      <protection locked="0"/>
    </xf>
    <xf numFmtId="0" fontId="5" fillId="0" borderId="29" xfId="0" applyFont="1" applyBorder="1" applyProtection="1">
      <protection locked="0"/>
    </xf>
    <xf numFmtId="9" fontId="49" fillId="0" borderId="23" xfId="2" applyNumberFormat="1" applyFill="1" applyBorder="1" applyProtection="1">
      <protection locked="0"/>
    </xf>
    <xf numFmtId="0" fontId="19" fillId="0" borderId="23" xfId="0" applyFont="1" applyBorder="1" applyProtection="1">
      <protection locked="0"/>
    </xf>
    <xf numFmtId="9" fontId="49" fillId="0" borderId="24" xfId="2" applyNumberFormat="1" applyFill="1" applyBorder="1" applyProtection="1">
      <protection locked="0"/>
    </xf>
    <xf numFmtId="0" fontId="9" fillId="0" borderId="82" xfId="0" applyFont="1" applyBorder="1"/>
    <xf numFmtId="44" fontId="0" fillId="0" borderId="82" xfId="0" applyNumberFormat="1" applyBorder="1"/>
    <xf numFmtId="0" fontId="53" fillId="0" borderId="39" xfId="3" applyFont="1" applyAlignment="1">
      <alignment vertical="center"/>
    </xf>
    <xf numFmtId="44" fontId="5" fillId="0" borderId="28" xfId="10" applyNumberFormat="1" applyFont="1" applyBorder="1" applyProtection="1">
      <protection locked="0"/>
    </xf>
    <xf numFmtId="44" fontId="4" fillId="0" borderId="46" xfId="10" applyNumberFormat="1" applyFont="1" applyBorder="1" applyProtection="1">
      <protection locked="0"/>
    </xf>
    <xf numFmtId="0" fontId="19" fillId="0" borderId="53" xfId="10" applyFont="1" applyBorder="1" applyAlignment="1">
      <alignment horizontal="left"/>
    </xf>
    <xf numFmtId="0" fontId="19" fillId="0" borderId="128" xfId="10" applyFont="1" applyBorder="1" applyAlignment="1">
      <alignment horizontal="left"/>
    </xf>
    <xf numFmtId="44" fontId="8" fillId="0" borderId="39" xfId="10" applyNumberFormat="1" applyFont="1"/>
    <xf numFmtId="0" fontId="19" fillId="0" borderId="39" xfId="10" applyFont="1"/>
    <xf numFmtId="15" fontId="4" fillId="0" borderId="127" xfId="10" applyNumberFormat="1" applyFont="1" applyBorder="1" applyAlignment="1">
      <alignment horizontal="center" wrapText="1"/>
    </xf>
    <xf numFmtId="0" fontId="6" fillId="0" borderId="39" xfId="3" applyFont="1" applyProtection="1">
      <protection locked="0"/>
    </xf>
    <xf numFmtId="0" fontId="21" fillId="0" borderId="39" xfId="3" applyFont="1" applyAlignment="1" applyProtection="1">
      <alignment horizontal="center" vertical="center"/>
      <protection locked="0"/>
    </xf>
    <xf numFmtId="0" fontId="21" fillId="0" borderId="39" xfId="3" applyFont="1" applyAlignment="1">
      <alignment horizontal="center" vertical="center"/>
    </xf>
    <xf numFmtId="0" fontId="4" fillId="0" borderId="39" xfId="3" applyFont="1" applyAlignment="1" applyProtection="1">
      <alignment vertical="top" wrapText="1"/>
      <protection locked="0"/>
    </xf>
    <xf numFmtId="0" fontId="4" fillId="0" borderId="39" xfId="3" applyFont="1" applyAlignment="1">
      <alignment vertical="center"/>
    </xf>
    <xf numFmtId="0" fontId="4" fillId="0" borderId="39" xfId="3" applyFont="1" applyAlignment="1">
      <alignment horizontal="center" vertical="center"/>
    </xf>
    <xf numFmtId="0" fontId="2" fillId="0" borderId="39" xfId="3" applyFont="1" applyAlignment="1">
      <alignment vertical="top" wrapText="1"/>
    </xf>
    <xf numFmtId="0" fontId="5" fillId="0" borderId="39" xfId="5" applyFont="1" applyAlignment="1">
      <alignment vertical="center" wrapText="1"/>
    </xf>
    <xf numFmtId="0" fontId="23" fillId="11" borderId="66" xfId="6" applyFont="1" applyFill="1" applyBorder="1" applyAlignment="1">
      <alignment vertical="top" wrapText="1"/>
    </xf>
    <xf numFmtId="0" fontId="52" fillId="0" borderId="67" xfId="6" applyFont="1" applyBorder="1" applyAlignment="1">
      <alignment horizontal="center" vertical="center"/>
    </xf>
    <xf numFmtId="0" fontId="23" fillId="11" borderId="58" xfId="6" applyFont="1" applyFill="1" applyBorder="1" applyAlignment="1">
      <alignment horizontal="center" vertical="center"/>
    </xf>
    <xf numFmtId="0" fontId="27" fillId="0" borderId="82" xfId="0" applyFont="1" applyBorder="1" applyAlignment="1">
      <alignment horizontal="left" vertical="top"/>
    </xf>
    <xf numFmtId="0" fontId="0" fillId="0" borderId="82" xfId="0" applyBorder="1" applyAlignment="1">
      <alignment horizontal="left" vertical="top"/>
    </xf>
    <xf numFmtId="0" fontId="58" fillId="0" borderId="122" xfId="0" applyFont="1" applyBorder="1" applyAlignment="1">
      <alignment horizontal="left"/>
    </xf>
    <xf numFmtId="0" fontId="58" fillId="0" borderId="92" xfId="0" applyFont="1" applyBorder="1" applyAlignment="1">
      <alignment horizontal="left"/>
    </xf>
    <xf numFmtId="0" fontId="58" fillId="0" borderId="83" xfId="0" applyFont="1" applyBorder="1" applyAlignment="1">
      <alignment horizontal="left"/>
    </xf>
    <xf numFmtId="0" fontId="5" fillId="24" borderId="14" xfId="0" applyFont="1" applyFill="1" applyBorder="1" applyAlignment="1">
      <alignment horizontal="center" vertical="top" wrapText="1"/>
    </xf>
    <xf numFmtId="0" fontId="5" fillId="25" borderId="13" xfId="0" applyFont="1" applyFill="1" applyBorder="1" applyAlignment="1">
      <alignment horizontal="center" vertical="top" wrapText="1"/>
    </xf>
    <xf numFmtId="0" fontId="5" fillId="26" borderId="13" xfId="0" applyFont="1" applyFill="1" applyBorder="1" applyAlignment="1">
      <alignment horizontal="center" vertical="top" wrapText="1"/>
    </xf>
    <xf numFmtId="0" fontId="52" fillId="27" borderId="56" xfId="11" applyFont="1" applyFill="1" applyBorder="1" applyAlignment="1" applyProtection="1">
      <alignment vertical="top"/>
      <protection locked="0"/>
    </xf>
    <xf numFmtId="0" fontId="52" fillId="27" borderId="48" xfId="6" applyFont="1" applyFill="1" applyBorder="1" applyAlignment="1" applyProtection="1">
      <alignment horizontal="center" vertical="center"/>
      <protection locked="0"/>
    </xf>
    <xf numFmtId="0" fontId="4" fillId="27" borderId="48" xfId="3" applyFont="1" applyFill="1" applyBorder="1" applyAlignment="1" applyProtection="1">
      <alignment horizontal="left" vertical="top"/>
      <protection locked="0"/>
    </xf>
    <xf numFmtId="0" fontId="4" fillId="25" borderId="16" xfId="0" applyFont="1" applyFill="1" applyBorder="1" applyAlignment="1" applyProtection="1">
      <alignment horizontal="left" vertical="center"/>
      <protection locked="0"/>
    </xf>
    <xf numFmtId="0" fontId="4" fillId="27" borderId="79" xfId="0" applyFont="1" applyFill="1" applyBorder="1" applyAlignment="1" applyProtection="1">
      <alignment horizontal="left" vertical="top"/>
      <protection locked="0"/>
    </xf>
    <xf numFmtId="0" fontId="4" fillId="27" borderId="72" xfId="0" applyFont="1" applyFill="1" applyBorder="1" applyAlignment="1" applyProtection="1">
      <alignment horizontal="left" vertical="top"/>
      <protection locked="0"/>
    </xf>
    <xf numFmtId="0" fontId="4" fillId="25" borderId="16" xfId="0" applyFont="1" applyFill="1" applyBorder="1" applyAlignment="1" applyProtection="1">
      <alignment horizontal="left" vertical="top"/>
      <protection locked="0"/>
    </xf>
    <xf numFmtId="0" fontId="5" fillId="2" borderId="16" xfId="0" applyFont="1" applyFill="1" applyBorder="1" applyProtection="1">
      <protection locked="0"/>
    </xf>
    <xf numFmtId="0" fontId="8" fillId="25" borderId="49" xfId="0" applyFont="1" applyFill="1" applyBorder="1" applyAlignment="1" applyProtection="1">
      <alignment horizontal="center"/>
      <protection locked="0"/>
    </xf>
    <xf numFmtId="44" fontId="19" fillId="27" borderId="90" xfId="0" applyNumberFormat="1" applyFont="1" applyFill="1" applyBorder="1" applyAlignment="1" applyProtection="1">
      <alignment vertical="center"/>
      <protection locked="0"/>
    </xf>
    <xf numFmtId="44" fontId="19" fillId="27" borderId="88" xfId="0" applyNumberFormat="1" applyFont="1" applyFill="1" applyBorder="1" applyAlignment="1" applyProtection="1">
      <alignment vertical="center"/>
      <protection locked="0"/>
    </xf>
    <xf numFmtId="44" fontId="19" fillId="30" borderId="88" xfId="0" applyNumberFormat="1" applyFont="1" applyFill="1" applyBorder="1" applyAlignment="1" applyProtection="1">
      <alignment vertical="center"/>
      <protection locked="0"/>
    </xf>
    <xf numFmtId="0" fontId="47" fillId="28" borderId="101" xfId="0" applyFont="1" applyFill="1" applyBorder="1" applyAlignment="1">
      <alignment horizontal="right" vertical="center"/>
    </xf>
    <xf numFmtId="0" fontId="0" fillId="0" borderId="22" xfId="0" applyBorder="1"/>
    <xf numFmtId="44" fontId="19" fillId="24" borderId="69" xfId="0" applyNumberFormat="1" applyFont="1" applyFill="1" applyBorder="1" applyAlignment="1">
      <alignment vertical="center"/>
    </xf>
    <xf numFmtId="44" fontId="19" fillId="22" borderId="69" xfId="0" applyNumberFormat="1" applyFont="1" applyFill="1" applyBorder="1" applyAlignment="1" applyProtection="1">
      <alignment vertical="center"/>
      <protection locked="0"/>
    </xf>
    <xf numFmtId="44" fontId="19" fillId="19" borderId="69" xfId="0" applyNumberFormat="1" applyFont="1" applyFill="1" applyBorder="1" applyAlignment="1">
      <alignment vertical="center"/>
    </xf>
    <xf numFmtId="44" fontId="19" fillId="18" borderId="69" xfId="0" applyNumberFormat="1" applyFont="1" applyFill="1" applyBorder="1" applyAlignment="1">
      <alignment vertical="center"/>
    </xf>
    <xf numFmtId="44" fontId="19" fillId="31" borderId="69" xfId="0" applyNumberFormat="1" applyFont="1" applyFill="1" applyBorder="1" applyAlignment="1">
      <alignment vertical="center"/>
    </xf>
    <xf numFmtId="44" fontId="38" fillId="0" borderId="19" xfId="0" applyNumberFormat="1" applyFont="1" applyBorder="1" applyAlignment="1">
      <alignment horizontal="left" vertical="top" wrapText="1"/>
    </xf>
    <xf numFmtId="0" fontId="5" fillId="7" borderId="20" xfId="0" applyFont="1" applyFill="1" applyBorder="1" applyAlignment="1">
      <alignment horizontal="right" vertical="center"/>
    </xf>
    <xf numFmtId="12" fontId="5" fillId="7" borderId="20" xfId="0" applyNumberFormat="1" applyFont="1" applyFill="1" applyBorder="1" applyAlignment="1">
      <alignment vertical="center"/>
    </xf>
    <xf numFmtId="0" fontId="0" fillId="0" borderId="91" xfId="0" applyBorder="1"/>
    <xf numFmtId="165" fontId="5" fillId="7" borderId="134" xfId="0" applyNumberFormat="1" applyFont="1" applyFill="1" applyBorder="1" applyAlignment="1">
      <alignment vertical="center"/>
    </xf>
    <xf numFmtId="0" fontId="19" fillId="28" borderId="48" xfId="0" applyFont="1" applyFill="1" applyBorder="1" applyAlignment="1">
      <alignment horizontal="left" vertical="center"/>
    </xf>
    <xf numFmtId="44" fontId="60" fillId="0" borderId="135" xfId="0" applyNumberFormat="1" applyFont="1" applyBorder="1" applyAlignment="1">
      <alignment horizontal="right" vertical="center" wrapText="1"/>
    </xf>
    <xf numFmtId="44" fontId="60" fillId="0" borderId="20" xfId="0" applyNumberFormat="1" applyFont="1" applyBorder="1" applyAlignment="1">
      <alignment horizontal="right" vertical="center" wrapText="1"/>
    </xf>
    <xf numFmtId="0" fontId="19" fillId="0" borderId="20" xfId="0" applyFont="1" applyBorder="1" applyAlignment="1">
      <alignment horizontal="left" vertical="center"/>
    </xf>
    <xf numFmtId="44" fontId="38" fillId="0" borderId="84" xfId="0" applyNumberFormat="1" applyFont="1" applyBorder="1" applyAlignment="1">
      <alignment horizontal="left" vertical="top" wrapText="1"/>
    </xf>
    <xf numFmtId="0" fontId="7" fillId="11" borderId="136" xfId="0" applyFont="1" applyFill="1" applyBorder="1" applyAlignment="1">
      <alignment vertical="center"/>
    </xf>
    <xf numFmtId="0" fontId="5" fillId="32" borderId="16" xfId="10" applyFont="1" applyFill="1" applyBorder="1" applyAlignment="1" applyProtection="1">
      <alignment vertical="top"/>
      <protection locked="0"/>
    </xf>
    <xf numFmtId="0" fontId="61" fillId="28" borderId="48" xfId="10" applyFont="1" applyFill="1" applyBorder="1"/>
    <xf numFmtId="0" fontId="52" fillId="28" borderId="48" xfId="10" applyFont="1" applyFill="1" applyBorder="1" applyAlignment="1">
      <alignment horizontal="center"/>
    </xf>
    <xf numFmtId="0" fontId="52" fillId="28" borderId="48" xfId="10" applyFont="1" applyFill="1" applyBorder="1" applyAlignment="1" applyProtection="1">
      <alignment horizontal="center" vertical="center"/>
      <protection locked="0"/>
    </xf>
    <xf numFmtId="0" fontId="52" fillId="28" borderId="48" xfId="10" applyFont="1" applyFill="1" applyBorder="1" applyAlignment="1" applyProtection="1">
      <alignment horizontal="left" vertical="center"/>
      <protection locked="0"/>
    </xf>
    <xf numFmtId="0" fontId="52" fillId="28" borderId="48" xfId="10" applyFont="1" applyFill="1" applyBorder="1" applyAlignment="1" applyProtection="1">
      <alignment vertical="center"/>
      <protection locked="0"/>
    </xf>
    <xf numFmtId="0" fontId="4" fillId="0" borderId="58" xfId="11" applyFont="1" applyBorder="1" applyProtection="1">
      <protection locked="0"/>
    </xf>
    <xf numFmtId="0" fontId="4" fillId="0" borderId="48" xfId="12" applyNumberFormat="1" applyFont="1" applyFill="1" applyBorder="1" applyProtection="1">
      <protection locked="0"/>
    </xf>
    <xf numFmtId="44" fontId="4" fillId="0" borderId="48" xfId="12" applyFont="1" applyFill="1" applyBorder="1" applyProtection="1">
      <protection locked="0"/>
    </xf>
    <xf numFmtId="0" fontId="4" fillId="0" borderId="48" xfId="11" applyFont="1" applyBorder="1" applyProtection="1">
      <protection locked="0"/>
    </xf>
    <xf numFmtId="0" fontId="4" fillId="0" borderId="66" xfId="11" applyFont="1" applyBorder="1" applyProtection="1">
      <protection locked="0"/>
    </xf>
    <xf numFmtId="0" fontId="4" fillId="0" borderId="52" xfId="11" applyFont="1" applyBorder="1" applyProtection="1">
      <protection locked="0"/>
    </xf>
    <xf numFmtId="0" fontId="4" fillId="0" borderId="70" xfId="11" applyFont="1" applyBorder="1" applyProtection="1">
      <protection locked="0"/>
    </xf>
    <xf numFmtId="0" fontId="4" fillId="0" borderId="50" xfId="11" applyFont="1" applyBorder="1" applyProtection="1">
      <protection locked="0"/>
    </xf>
    <xf numFmtId="44" fontId="0" fillId="0" borderId="48" xfId="10" applyNumberFormat="1" applyFont="1" applyBorder="1" applyAlignment="1" applyProtection="1">
      <alignment horizontal="center"/>
      <protection locked="0"/>
    </xf>
    <xf numFmtId="166" fontId="52" fillId="28" borderId="48" xfId="10" applyNumberFormat="1" applyFont="1" applyFill="1" applyBorder="1" applyAlignment="1" applyProtection="1">
      <alignment horizontal="center" vertical="center"/>
      <protection locked="0"/>
    </xf>
    <xf numFmtId="166" fontId="4" fillId="0" borderId="48" xfId="10" applyNumberFormat="1" applyFont="1" applyBorder="1" applyAlignment="1" applyProtection="1">
      <alignment horizontal="center"/>
      <protection locked="0"/>
    </xf>
    <xf numFmtId="0" fontId="7" fillId="4" borderId="22" xfId="0" applyFont="1" applyFill="1" applyBorder="1" applyAlignment="1">
      <alignment horizontal="left" vertical="center"/>
    </xf>
    <xf numFmtId="0" fontId="22" fillId="0" borderId="29" xfId="0" applyFont="1" applyBorder="1"/>
    <xf numFmtId="0" fontId="22" fillId="0" borderId="0" xfId="0" applyFont="1"/>
    <xf numFmtId="0" fontId="23" fillId="4" borderId="39" xfId="0" applyFont="1" applyFill="1" applyBorder="1" applyAlignment="1">
      <alignment vertical="top" wrapText="1"/>
    </xf>
    <xf numFmtId="0" fontId="4" fillId="0" borderId="26" xfId="0" applyFont="1" applyBorder="1" applyAlignment="1">
      <alignment horizontal="center" vertical="center"/>
    </xf>
    <xf numFmtId="0" fontId="24" fillId="2" borderId="16" xfId="0" applyFont="1" applyFill="1" applyBorder="1" applyAlignment="1" applyProtection="1">
      <alignment horizontal="left" vertical="top"/>
      <protection locked="0"/>
    </xf>
    <xf numFmtId="0" fontId="1" fillId="0" borderId="0" xfId="0" applyFont="1"/>
    <xf numFmtId="0" fontId="9" fillId="0" borderId="48" xfId="0" applyFont="1" applyBorder="1"/>
    <xf numFmtId="0" fontId="5" fillId="0" borderId="48" xfId="0" applyFont="1" applyBorder="1"/>
    <xf numFmtId="44" fontId="5" fillId="10" borderId="48" xfId="0" applyNumberFormat="1" applyFont="1" applyFill="1" applyBorder="1"/>
    <xf numFmtId="0" fontId="7" fillId="4" borderId="22" xfId="0" applyFont="1" applyFill="1" applyBorder="1" applyAlignment="1">
      <alignment horizontal="left"/>
    </xf>
    <xf numFmtId="0" fontId="7" fillId="4" borderId="39" xfId="0" applyFont="1" applyFill="1" applyBorder="1" applyAlignment="1">
      <alignment horizontal="center" wrapText="1"/>
    </xf>
    <xf numFmtId="44" fontId="19" fillId="24" borderId="90" xfId="0" applyNumberFormat="1" applyFont="1" applyFill="1" applyBorder="1" applyAlignment="1">
      <alignment vertical="center"/>
    </xf>
    <xf numFmtId="0" fontId="4" fillId="0" borderId="83" xfId="0" applyFont="1" applyBorder="1" applyAlignment="1">
      <alignment vertical="center"/>
    </xf>
    <xf numFmtId="0" fontId="8" fillId="0" borderId="92" xfId="0" applyFont="1" applyBorder="1" applyAlignment="1">
      <alignment vertical="center"/>
    </xf>
    <xf numFmtId="0" fontId="62" fillId="0" borderId="12" xfId="0" applyFont="1" applyBorder="1" applyAlignment="1">
      <alignment horizontal="right" vertical="center"/>
    </xf>
    <xf numFmtId="0" fontId="62" fillId="2" borderId="13" xfId="0" applyFont="1" applyFill="1" applyBorder="1" applyAlignment="1">
      <alignment horizontal="center" vertical="center" wrapText="1"/>
    </xf>
    <xf numFmtId="0" fontId="62" fillId="25" borderId="13" xfId="0" applyFont="1" applyFill="1" applyBorder="1" applyAlignment="1">
      <alignment horizontal="center" vertical="center" wrapText="1"/>
    </xf>
    <xf numFmtId="0" fontId="62" fillId="26" borderId="13" xfId="0" applyFont="1" applyFill="1" applyBorder="1" applyAlignment="1">
      <alignment horizontal="center" vertical="center" wrapText="1"/>
    </xf>
    <xf numFmtId="0" fontId="62" fillId="24" borderId="14" xfId="0" applyFont="1" applyFill="1" applyBorder="1" applyAlignment="1">
      <alignment horizontal="center" vertical="center" wrapText="1"/>
    </xf>
    <xf numFmtId="0" fontId="60" fillId="0" borderId="64" xfId="0" applyFont="1" applyBorder="1" applyAlignment="1">
      <alignment horizontal="left" vertical="center"/>
    </xf>
    <xf numFmtId="0" fontId="63" fillId="0" borderId="65" xfId="0" applyFont="1" applyBorder="1" applyAlignment="1">
      <alignment horizontal="left" vertical="center"/>
    </xf>
    <xf numFmtId="0" fontId="60" fillId="2" borderId="137" xfId="0" applyFont="1" applyFill="1" applyBorder="1" applyAlignment="1">
      <alignment horizontal="left" vertical="center" wrapText="1"/>
    </xf>
    <xf numFmtId="0" fontId="60" fillId="25" borderId="138" xfId="0" applyFont="1" applyFill="1" applyBorder="1" applyAlignment="1">
      <alignment horizontal="left" vertical="center" wrapText="1"/>
    </xf>
    <xf numFmtId="0" fontId="60" fillId="26" borderId="139" xfId="0" applyFont="1" applyFill="1" applyBorder="1" applyAlignment="1">
      <alignment horizontal="left" vertical="center" wrapText="1"/>
    </xf>
    <xf numFmtId="0" fontId="60" fillId="24" borderId="140" xfId="0" applyFont="1" applyFill="1" applyBorder="1" applyAlignment="1">
      <alignment horizontal="left" vertical="center" wrapText="1"/>
    </xf>
    <xf numFmtId="44" fontId="5" fillId="33" borderId="90" xfId="0" applyNumberFormat="1" applyFont="1" applyFill="1" applyBorder="1" applyAlignment="1">
      <alignment vertical="center"/>
    </xf>
    <xf numFmtId="0" fontId="5" fillId="33" borderId="90" xfId="0" applyFont="1" applyFill="1" applyBorder="1" applyAlignment="1">
      <alignment horizontal="right" vertical="center"/>
    </xf>
    <xf numFmtId="12" fontId="5" fillId="33" borderId="90" xfId="0" applyNumberFormat="1" applyFont="1" applyFill="1" applyBorder="1" applyAlignment="1">
      <alignment vertical="center"/>
    </xf>
    <xf numFmtId="44" fontId="5" fillId="33" borderId="132" xfId="0" applyNumberFormat="1" applyFont="1" applyFill="1" applyBorder="1" applyAlignment="1">
      <alignment vertical="center"/>
    </xf>
    <xf numFmtId="44" fontId="5" fillId="33" borderId="133" xfId="0" applyNumberFormat="1" applyFont="1" applyFill="1" applyBorder="1" applyAlignment="1">
      <alignment vertical="center"/>
    </xf>
    <xf numFmtId="0" fontId="1" fillId="0" borderId="39" xfId="0" applyFont="1" applyBorder="1"/>
    <xf numFmtId="0" fontId="8" fillId="0" borderId="39" xfId="0" applyFont="1" applyBorder="1" applyAlignment="1">
      <alignment horizontal="center" wrapText="1"/>
    </xf>
    <xf numFmtId="165" fontId="4" fillId="0" borderId="20" xfId="0" applyNumberFormat="1" applyFont="1" applyBorder="1" applyAlignment="1">
      <alignment vertical="center"/>
    </xf>
    <xf numFmtId="44" fontId="4" fillId="0" borderId="20" xfId="0" applyNumberFormat="1" applyFont="1" applyBorder="1" applyAlignment="1">
      <alignment vertical="center"/>
    </xf>
    <xf numFmtId="165" fontId="5" fillId="0" borderId="48" xfId="0" applyNumberFormat="1" applyFont="1" applyBorder="1" applyAlignment="1">
      <alignment vertical="center"/>
    </xf>
    <xf numFmtId="44" fontId="5" fillId="0" borderId="48" xfId="0" applyNumberFormat="1" applyFont="1" applyBorder="1" applyAlignment="1">
      <alignment vertical="center"/>
    </xf>
    <xf numFmtId="44" fontId="5" fillId="34" borderId="48" xfId="0" applyNumberFormat="1" applyFont="1" applyFill="1" applyBorder="1" applyAlignment="1">
      <alignment vertical="center"/>
    </xf>
    <xf numFmtId="44" fontId="19" fillId="0" borderId="48" xfId="0" applyNumberFormat="1" applyFont="1" applyBorder="1" applyAlignment="1">
      <alignment horizontal="left" vertical="center" wrapText="1"/>
    </xf>
    <xf numFmtId="44" fontId="5" fillId="28" borderId="48" xfId="0" applyNumberFormat="1" applyFont="1" applyFill="1" applyBorder="1" applyAlignment="1">
      <alignment vertical="center"/>
    </xf>
    <xf numFmtId="44" fontId="19" fillId="27" borderId="141" xfId="0" applyNumberFormat="1" applyFont="1" applyFill="1" applyBorder="1" applyAlignment="1" applyProtection="1">
      <alignment vertical="center"/>
      <protection locked="0"/>
    </xf>
    <xf numFmtId="44" fontId="19" fillId="30" borderId="141" xfId="0" applyNumberFormat="1" applyFont="1" applyFill="1" applyBorder="1" applyAlignment="1" applyProtection="1">
      <alignment vertical="center"/>
      <protection locked="0"/>
    </xf>
    <xf numFmtId="44" fontId="5" fillId="33" borderId="142" xfId="0" applyNumberFormat="1" applyFont="1" applyFill="1" applyBorder="1" applyAlignment="1">
      <alignment vertical="center"/>
    </xf>
    <xf numFmtId="0" fontId="5" fillId="34" borderId="142" xfId="0" applyFont="1" applyFill="1" applyBorder="1"/>
    <xf numFmtId="44" fontId="5" fillId="26" borderId="142" xfId="0" applyNumberFormat="1" applyFont="1" applyFill="1" applyBorder="1" applyAlignment="1">
      <alignment vertical="center"/>
    </xf>
    <xf numFmtId="44" fontId="47" fillId="28" borderId="142" xfId="0" applyNumberFormat="1" applyFont="1" applyFill="1" applyBorder="1"/>
    <xf numFmtId="165" fontId="5" fillId="7" borderId="123" xfId="0" applyNumberFormat="1" applyFont="1" applyFill="1" applyBorder="1" applyAlignment="1">
      <alignment vertical="center"/>
    </xf>
    <xf numFmtId="0" fontId="5" fillId="0" borderId="143" xfId="0" applyFont="1" applyBorder="1" applyAlignment="1">
      <alignment horizontal="right" vertical="center"/>
    </xf>
    <xf numFmtId="44" fontId="4" fillId="0" borderId="22" xfId="0" applyNumberFormat="1" applyFont="1" applyBorder="1" applyAlignment="1">
      <alignment vertical="center"/>
    </xf>
    <xf numFmtId="12" fontId="5" fillId="9" borderId="82" xfId="0" applyNumberFormat="1" applyFont="1" applyFill="1" applyBorder="1" applyAlignment="1">
      <alignment vertical="center"/>
    </xf>
    <xf numFmtId="0" fontId="0" fillId="9" borderId="82" xfId="0" applyFill="1" applyBorder="1"/>
    <xf numFmtId="0" fontId="7" fillId="9" borderId="82" xfId="0" applyFont="1" applyFill="1" applyBorder="1" applyAlignment="1">
      <alignment vertical="center"/>
    </xf>
    <xf numFmtId="44" fontId="5" fillId="9" borderId="82" xfId="0" applyNumberFormat="1" applyFont="1" applyFill="1" applyBorder="1" applyAlignment="1">
      <alignment horizontal="left" vertical="center"/>
    </xf>
    <xf numFmtId="0" fontId="7" fillId="9" borderId="83" xfId="0" applyFont="1" applyFill="1" applyBorder="1" applyAlignment="1">
      <alignment vertical="center"/>
    </xf>
    <xf numFmtId="44" fontId="19" fillId="23" borderId="83" xfId="0" applyNumberFormat="1" applyFont="1" applyFill="1" applyBorder="1" applyAlignment="1">
      <alignment vertical="center"/>
    </xf>
    <xf numFmtId="0" fontId="7" fillId="11" borderId="144" xfId="0" applyFont="1" applyFill="1" applyBorder="1" applyAlignment="1">
      <alignment vertical="center"/>
    </xf>
    <xf numFmtId="44" fontId="5" fillId="33" borderId="145" xfId="0" applyNumberFormat="1" applyFont="1" applyFill="1" applyBorder="1" applyAlignment="1">
      <alignment vertical="center"/>
    </xf>
    <xf numFmtId="44" fontId="5" fillId="33" borderId="146" xfId="0" applyNumberFormat="1" applyFont="1" applyFill="1" applyBorder="1" applyAlignment="1">
      <alignment vertical="center"/>
    </xf>
    <xf numFmtId="44" fontId="8" fillId="9" borderId="84" xfId="0" applyNumberFormat="1" applyFont="1" applyFill="1" applyBorder="1" applyAlignment="1">
      <alignment vertical="center"/>
    </xf>
    <xf numFmtId="44" fontId="4" fillId="9" borderId="84" xfId="0" applyNumberFormat="1" applyFont="1" applyFill="1" applyBorder="1" applyAlignment="1">
      <alignment vertical="center"/>
    </xf>
    <xf numFmtId="44" fontId="5" fillId="12" borderId="58" xfId="0" applyNumberFormat="1" applyFont="1" applyFill="1" applyBorder="1" applyAlignment="1" applyProtection="1">
      <alignment vertical="center"/>
      <protection locked="0"/>
    </xf>
    <xf numFmtId="44" fontId="19" fillId="34" borderId="142" xfId="0" applyNumberFormat="1" applyFont="1" applyFill="1" applyBorder="1" applyAlignment="1">
      <alignment vertical="center" wrapText="1"/>
    </xf>
    <xf numFmtId="44" fontId="47" fillId="34" borderId="142" xfId="0" applyNumberFormat="1" applyFont="1" applyFill="1" applyBorder="1" applyAlignment="1">
      <alignment wrapText="1"/>
    </xf>
    <xf numFmtId="44" fontId="19" fillId="24" borderId="69" xfId="0" applyNumberFormat="1" applyFont="1" applyFill="1" applyBorder="1" applyAlignment="1">
      <alignment vertical="center" wrapText="1"/>
    </xf>
    <xf numFmtId="44" fontId="4" fillId="0" borderId="48" xfId="0" applyNumberFormat="1" applyFont="1" applyBorder="1" applyProtection="1"/>
    <xf numFmtId="44" fontId="4" fillId="0" borderId="70" xfId="0" applyNumberFormat="1" applyFont="1" applyBorder="1" applyProtection="1"/>
    <xf numFmtId="44" fontId="4" fillId="0" borderId="104" xfId="0" applyNumberFormat="1" applyFont="1" applyBorder="1" applyProtection="1"/>
    <xf numFmtId="44" fontId="4" fillId="0" borderId="107" xfId="0" applyNumberFormat="1" applyFont="1" applyBorder="1" applyProtection="1"/>
    <xf numFmtId="44" fontId="4" fillId="0" borderId="23" xfId="0" applyNumberFormat="1" applyFont="1" applyBorder="1" applyProtection="1"/>
    <xf numFmtId="44" fontId="4" fillId="0" borderId="28" xfId="0" applyNumberFormat="1" applyFont="1" applyBorder="1" applyProtection="1"/>
    <xf numFmtId="44" fontId="4" fillId="0" borderId="39" xfId="0" applyNumberFormat="1" applyFont="1" applyBorder="1" applyProtection="1"/>
    <xf numFmtId="44" fontId="4" fillId="0" borderId="24" xfId="0" applyNumberFormat="1" applyFont="1" applyBorder="1" applyProtection="1"/>
    <xf numFmtId="44" fontId="4" fillId="0" borderId="18" xfId="0" applyNumberFormat="1" applyFont="1" applyBorder="1" applyProtection="1"/>
    <xf numFmtId="44" fontId="19" fillId="28" borderId="69" xfId="0" applyNumberFormat="1" applyFont="1" applyFill="1" applyBorder="1" applyAlignment="1" applyProtection="1">
      <alignment vertical="center"/>
    </xf>
    <xf numFmtId="0" fontId="68" fillId="2" borderId="16" xfId="2" applyFont="1" applyFill="1" applyBorder="1" applyProtection="1">
      <protection locked="0"/>
    </xf>
    <xf numFmtId="0" fontId="68" fillId="6" borderId="16" xfId="2" applyFont="1" applyFill="1" applyBorder="1" applyProtection="1">
      <protection locked="0"/>
    </xf>
    <xf numFmtId="0" fontId="68" fillId="0" borderId="0" xfId="0" applyFont="1"/>
    <xf numFmtId="165" fontId="5" fillId="7" borderId="48" xfId="0" applyNumberFormat="1" applyFont="1" applyFill="1" applyBorder="1" applyAlignment="1">
      <alignment vertical="center"/>
    </xf>
    <xf numFmtId="0" fontId="10" fillId="8" borderId="16" xfId="10" applyFont="1" applyFill="1" applyBorder="1" applyAlignment="1" applyProtection="1">
      <alignment horizontal="right"/>
    </xf>
    <xf numFmtId="0" fontId="10" fillId="8" borderId="16" xfId="10" applyFont="1" applyFill="1" applyBorder="1" applyAlignment="1" applyProtection="1">
      <alignment horizontal="center"/>
    </xf>
    <xf numFmtId="0" fontId="4" fillId="0" borderId="16" xfId="10" applyFont="1" applyBorder="1" applyAlignment="1" applyProtection="1">
      <alignment horizontal="right"/>
    </xf>
    <xf numFmtId="0" fontId="4" fillId="0" borderId="28" xfId="10" applyFont="1" applyBorder="1" applyAlignment="1" applyProtection="1">
      <alignment horizontal="right"/>
    </xf>
    <xf numFmtId="1" fontId="5" fillId="7" borderId="16" xfId="10" applyNumberFormat="1" applyFont="1" applyFill="1" applyBorder="1" applyProtection="1"/>
    <xf numFmtId="9" fontId="5" fillId="7" borderId="16" xfId="10" applyNumberFormat="1" applyFont="1" applyFill="1" applyBorder="1" applyProtection="1"/>
    <xf numFmtId="1" fontId="5" fillId="7" borderId="28" xfId="10" applyNumberFormat="1" applyFont="1" applyFill="1" applyBorder="1" applyProtection="1"/>
    <xf numFmtId="9" fontId="5" fillId="7" borderId="28" xfId="10" applyNumberFormat="1" applyFont="1" applyFill="1" applyBorder="1" applyProtection="1"/>
    <xf numFmtId="0" fontId="19" fillId="0" borderId="112" xfId="0" applyFont="1" applyBorder="1" applyProtection="1"/>
    <xf numFmtId="0" fontId="19" fillId="0" borderId="81" xfId="0" applyFont="1" applyBorder="1" applyAlignment="1" applyProtection="1">
      <alignment horizontal="center"/>
    </xf>
    <xf numFmtId="0" fontId="19" fillId="0" borderId="40" xfId="0" applyFont="1" applyBorder="1" applyProtection="1"/>
    <xf numFmtId="0" fontId="19" fillId="7" borderId="105" xfId="0" applyFont="1" applyFill="1" applyBorder="1" applyProtection="1"/>
    <xf numFmtId="0" fontId="19" fillId="7" borderId="106" xfId="0" applyFont="1" applyFill="1" applyBorder="1" applyProtection="1"/>
    <xf numFmtId="0" fontId="19" fillId="0" borderId="41" xfId="0" applyFont="1" applyBorder="1" applyProtection="1"/>
    <xf numFmtId="0" fontId="19" fillId="0" borderId="113" xfId="0" applyFont="1" applyBorder="1" applyProtection="1"/>
    <xf numFmtId="0" fontId="19" fillId="0" borderId="39" xfId="0" applyFont="1" applyBorder="1" applyProtection="1"/>
    <xf numFmtId="0" fontId="19" fillId="0" borderId="39" xfId="0" applyFont="1" applyBorder="1" applyAlignment="1" applyProtection="1">
      <alignment horizontal="center"/>
    </xf>
    <xf numFmtId="0" fontId="5" fillId="0" borderId="39" xfId="0" applyFont="1" applyBorder="1" applyProtection="1"/>
    <xf numFmtId="0" fontId="19" fillId="0" borderId="81" xfId="0" applyFont="1" applyBorder="1" applyProtection="1"/>
    <xf numFmtId="0" fontId="19" fillId="0" borderId="108" xfId="0" applyFont="1" applyBorder="1" applyAlignment="1" applyProtection="1">
      <alignment horizontal="center"/>
    </xf>
    <xf numFmtId="0" fontId="19" fillId="0" borderId="108" xfId="0" applyFont="1" applyBorder="1" applyProtection="1"/>
    <xf numFmtId="0" fontId="19" fillId="0" borderId="109" xfId="0" applyFont="1" applyBorder="1" applyProtection="1"/>
    <xf numFmtId="0" fontId="19" fillId="0" borderId="114" xfId="0" applyFont="1" applyBorder="1" applyProtection="1"/>
    <xf numFmtId="0" fontId="7" fillId="11" borderId="147" xfId="0" applyFont="1" applyFill="1" applyBorder="1" applyAlignment="1">
      <alignment vertical="center"/>
    </xf>
    <xf numFmtId="0" fontId="7" fillId="11" borderId="148" xfId="0" applyFont="1" applyFill="1" applyBorder="1"/>
    <xf numFmtId="0" fontId="7" fillId="11" borderId="149" xfId="0" applyFont="1" applyFill="1" applyBorder="1" applyAlignment="1">
      <alignment vertical="center"/>
    </xf>
    <xf numFmtId="0" fontId="34" fillId="11" borderId="149" xfId="0" applyFont="1" applyFill="1" applyBorder="1"/>
    <xf numFmtId="44" fontId="19" fillId="30" borderId="150" xfId="0" applyNumberFormat="1" applyFont="1" applyFill="1" applyBorder="1" applyAlignment="1" applyProtection="1">
      <alignment vertical="center"/>
      <protection locked="0"/>
    </xf>
    <xf numFmtId="165" fontId="5" fillId="7" borderId="151" xfId="0" applyNumberFormat="1" applyFont="1" applyFill="1" applyBorder="1" applyAlignment="1">
      <alignment vertical="center"/>
    </xf>
    <xf numFmtId="44" fontId="5" fillId="33" borderId="152" xfId="0" applyNumberFormat="1" applyFont="1" applyFill="1" applyBorder="1" applyAlignment="1">
      <alignment vertical="center"/>
    </xf>
    <xf numFmtId="0" fontId="5" fillId="34" borderId="152" xfId="0" applyFont="1" applyFill="1" applyBorder="1"/>
    <xf numFmtId="44" fontId="5" fillId="26" borderId="152" xfId="0" applyNumberFormat="1" applyFont="1" applyFill="1" applyBorder="1" applyAlignment="1">
      <alignment vertical="center"/>
    </xf>
    <xf numFmtId="44" fontId="47" fillId="28" borderId="152" xfId="0" applyNumberFormat="1" applyFont="1" applyFill="1" applyBorder="1"/>
    <xf numFmtId="44" fontId="19" fillId="34" borderId="152" xfId="0" applyNumberFormat="1" applyFont="1" applyFill="1" applyBorder="1" applyAlignment="1">
      <alignment vertical="center" wrapText="1"/>
    </xf>
    <xf numFmtId="44" fontId="47" fillId="34" borderId="152" xfId="0" applyNumberFormat="1" applyFont="1" applyFill="1" applyBorder="1" applyAlignment="1">
      <alignment wrapText="1"/>
    </xf>
    <xf numFmtId="44" fontId="5" fillId="2" borderId="153" xfId="0" applyNumberFormat="1" applyFont="1" applyFill="1" applyBorder="1" applyAlignment="1" applyProtection="1">
      <alignment vertical="center"/>
      <protection locked="0"/>
    </xf>
    <xf numFmtId="44" fontId="5" fillId="2" borderId="154" xfId="0" applyNumberFormat="1" applyFont="1" applyFill="1" applyBorder="1" applyAlignment="1" applyProtection="1">
      <alignment vertical="center"/>
      <protection locked="0"/>
    </xf>
    <xf numFmtId="165" fontId="5" fillId="7" borderId="155" xfId="0" applyNumberFormat="1" applyFont="1" applyFill="1" applyBorder="1" applyAlignment="1">
      <alignment vertical="center"/>
    </xf>
    <xf numFmtId="44" fontId="5" fillId="33" borderId="156" xfId="0" applyNumberFormat="1" applyFont="1" applyFill="1" applyBorder="1" applyAlignment="1">
      <alignment vertical="center"/>
    </xf>
    <xf numFmtId="0" fontId="5" fillId="34" borderId="156" xfId="0" applyFont="1" applyFill="1" applyBorder="1"/>
    <xf numFmtId="44" fontId="5" fillId="26" borderId="156" xfId="0" applyNumberFormat="1" applyFont="1" applyFill="1" applyBorder="1" applyAlignment="1">
      <alignment vertical="center"/>
    </xf>
    <xf numFmtId="44" fontId="47" fillId="28" borderId="156" xfId="0" applyNumberFormat="1" applyFont="1" applyFill="1" applyBorder="1"/>
    <xf numFmtId="44" fontId="19" fillId="34" borderId="156" xfId="0" applyNumberFormat="1" applyFont="1" applyFill="1" applyBorder="1" applyAlignment="1">
      <alignment vertical="center" wrapText="1"/>
    </xf>
    <xf numFmtId="44" fontId="5" fillId="2" borderId="157" xfId="0" applyNumberFormat="1" applyFont="1" applyFill="1" applyBorder="1" applyAlignment="1" applyProtection="1">
      <alignment vertical="center"/>
      <protection locked="0"/>
    </xf>
    <xf numFmtId="44" fontId="5" fillId="33" borderId="59" xfId="0" applyNumberFormat="1" applyFont="1" applyFill="1" applyBorder="1" applyAlignment="1">
      <alignment vertical="center"/>
    </xf>
    <xf numFmtId="44" fontId="5" fillId="33" borderId="159" xfId="0" applyNumberFormat="1" applyFont="1" applyFill="1" applyBorder="1" applyAlignment="1">
      <alignment vertical="center"/>
    </xf>
    <xf numFmtId="44" fontId="5" fillId="33" borderId="160" xfId="0" applyNumberFormat="1" applyFont="1" applyFill="1" applyBorder="1" applyAlignment="1">
      <alignment vertical="center"/>
    </xf>
    <xf numFmtId="44" fontId="5" fillId="33" borderId="102" xfId="0" applyNumberFormat="1" applyFont="1" applyFill="1" applyBorder="1" applyAlignment="1">
      <alignment vertical="center"/>
    </xf>
    <xf numFmtId="44" fontId="5" fillId="33" borderId="158" xfId="0" applyNumberFormat="1" applyFont="1" applyFill="1" applyBorder="1" applyAlignment="1">
      <alignment vertical="center"/>
    </xf>
    <xf numFmtId="44" fontId="47" fillId="28" borderId="160" xfId="0" applyNumberFormat="1" applyFont="1" applyFill="1" applyBorder="1"/>
    <xf numFmtId="44" fontId="47" fillId="34" borderId="159" xfId="0" applyNumberFormat="1" applyFont="1" applyFill="1" applyBorder="1" applyAlignment="1">
      <alignment wrapText="1"/>
    </xf>
    <xf numFmtId="44" fontId="19" fillId="30" borderId="161" xfId="0" applyNumberFormat="1" applyFont="1" applyFill="1" applyBorder="1" applyAlignment="1" applyProtection="1">
      <alignment vertical="center"/>
      <protection locked="0"/>
    </xf>
    <xf numFmtId="44" fontId="19" fillId="30" borderId="102" xfId="0" applyNumberFormat="1" applyFont="1" applyFill="1" applyBorder="1" applyAlignment="1" applyProtection="1">
      <alignment vertical="center"/>
      <protection locked="0"/>
    </xf>
    <xf numFmtId="44" fontId="19" fillId="30" borderId="158" xfId="0" applyNumberFormat="1" applyFont="1" applyFill="1" applyBorder="1" applyAlignment="1" applyProtection="1">
      <alignment vertical="center"/>
      <protection locked="0"/>
    </xf>
    <xf numFmtId="44" fontId="47" fillId="28" borderId="159" xfId="0" applyNumberFormat="1" applyFont="1" applyFill="1" applyBorder="1"/>
    <xf numFmtId="44" fontId="5" fillId="2" borderId="160" xfId="0" applyNumberFormat="1" applyFont="1" applyFill="1" applyBorder="1" applyAlignment="1" applyProtection="1">
      <alignment vertical="center"/>
      <protection locked="0"/>
    </xf>
    <xf numFmtId="44" fontId="5" fillId="7" borderId="162" xfId="0" applyNumberFormat="1" applyFont="1" applyFill="1" applyBorder="1" applyAlignment="1">
      <alignment vertical="center"/>
    </xf>
    <xf numFmtId="44" fontId="5" fillId="26" borderId="163" xfId="0" applyNumberFormat="1" applyFont="1" applyFill="1" applyBorder="1" applyAlignment="1">
      <alignment vertical="center"/>
    </xf>
    <xf numFmtId="44" fontId="47" fillId="28" borderId="164" xfId="0" applyNumberFormat="1" applyFont="1" applyFill="1" applyBorder="1"/>
    <xf numFmtId="44" fontId="19" fillId="34" borderId="165" xfId="0" applyNumberFormat="1" applyFont="1" applyFill="1" applyBorder="1" applyAlignment="1">
      <alignment vertical="center" wrapText="1"/>
    </xf>
    <xf numFmtId="44" fontId="47" fillId="34" borderId="166" xfId="0" applyNumberFormat="1" applyFont="1" applyFill="1" applyBorder="1" applyAlignment="1">
      <alignment wrapText="1"/>
    </xf>
    <xf numFmtId="0" fontId="0" fillId="0" borderId="167" xfId="0" applyBorder="1"/>
    <xf numFmtId="44" fontId="5" fillId="2" borderId="168" xfId="0" applyNumberFormat="1" applyFont="1" applyFill="1" applyBorder="1" applyAlignment="1" applyProtection="1">
      <alignment vertical="center"/>
      <protection locked="0"/>
    </xf>
    <xf numFmtId="0" fontId="8" fillId="2" borderId="21" xfId="0" applyFont="1" applyFill="1" applyBorder="1" applyProtection="1">
      <protection locked="0"/>
    </xf>
    <xf numFmtId="0" fontId="8" fillId="6" borderId="21" xfId="0" applyFont="1" applyFill="1" applyBorder="1" applyProtection="1">
      <protection locked="0"/>
    </xf>
    <xf numFmtId="0" fontId="8" fillId="2" borderId="48" xfId="0" applyFont="1" applyFill="1" applyBorder="1" applyProtection="1">
      <protection locked="0"/>
    </xf>
    <xf numFmtId="0" fontId="8" fillId="6" borderId="48" xfId="0" applyFont="1" applyFill="1" applyBorder="1" applyProtection="1">
      <protection locked="0"/>
    </xf>
    <xf numFmtId="0" fontId="5" fillId="34" borderId="169" xfId="0" applyFont="1" applyFill="1" applyBorder="1"/>
    <xf numFmtId="0" fontId="71" fillId="2" borderId="16" xfId="0" applyFont="1" applyFill="1" applyBorder="1"/>
    <xf numFmtId="0" fontId="71" fillId="6" borderId="16" xfId="0" applyFont="1" applyFill="1" applyBorder="1"/>
    <xf numFmtId="0" fontId="71" fillId="2" borderId="16" xfId="0" applyFont="1" applyFill="1" applyBorder="1" applyAlignment="1">
      <alignment wrapText="1"/>
    </xf>
    <xf numFmtId="0" fontId="71" fillId="2" borderId="16" xfId="0" applyFont="1" applyFill="1" applyBorder="1" applyAlignment="1">
      <alignment horizontal="right" wrapText="1"/>
    </xf>
    <xf numFmtId="0" fontId="72" fillId="2" borderId="16" xfId="0" applyFont="1" applyFill="1" applyBorder="1"/>
    <xf numFmtId="0" fontId="71" fillId="6" borderId="16" xfId="0" applyFont="1" applyFill="1" applyBorder="1" applyAlignment="1">
      <alignment wrapText="1"/>
    </xf>
    <xf numFmtId="0" fontId="71" fillId="6" borderId="16" xfId="0" applyFont="1" applyFill="1" applyBorder="1" applyAlignment="1">
      <alignment horizontal="right" wrapText="1"/>
    </xf>
    <xf numFmtId="0" fontId="71" fillId="6" borderId="16" xfId="0" applyFont="1" applyFill="1" applyBorder="1" applyAlignment="1">
      <alignment horizontal="left"/>
    </xf>
    <xf numFmtId="0" fontId="71" fillId="6" borderId="26" xfId="0" applyFont="1" applyFill="1" applyBorder="1"/>
    <xf numFmtId="0" fontId="72" fillId="6" borderId="16" xfId="0" applyFont="1" applyFill="1" applyBorder="1"/>
    <xf numFmtId="0" fontId="71" fillId="2" borderId="16" xfId="0" applyFont="1" applyFill="1" applyBorder="1" applyAlignment="1">
      <alignment horizontal="left"/>
    </xf>
    <xf numFmtId="0" fontId="71" fillId="2" borderId="26" xfId="0" applyFont="1" applyFill="1" applyBorder="1"/>
    <xf numFmtId="44" fontId="73" fillId="0" borderId="26" xfId="0" applyNumberFormat="1" applyFont="1" applyBorder="1" applyAlignment="1" applyProtection="1">
      <alignment horizontal="left" vertical="center"/>
      <protection locked="0"/>
    </xf>
    <xf numFmtId="44" fontId="73" fillId="0" borderId="16" xfId="0" applyNumberFormat="1" applyFont="1" applyBorder="1" applyProtection="1">
      <protection locked="0"/>
    </xf>
    <xf numFmtId="0" fontId="73" fillId="2" borderId="26" xfId="0" applyFont="1" applyFill="1" applyBorder="1" applyAlignment="1" applyProtection="1">
      <alignment horizontal="left" vertical="top"/>
      <protection locked="0"/>
    </xf>
    <xf numFmtId="17" fontId="4" fillId="12" borderId="48" xfId="3" applyNumberFormat="1" applyFont="1" applyFill="1" applyBorder="1" applyAlignment="1" applyProtection="1">
      <alignment horizontal="left" vertical="top"/>
      <protection locked="0"/>
    </xf>
    <xf numFmtId="0" fontId="4" fillId="0" borderId="48" xfId="0" applyFont="1" applyBorder="1" applyAlignment="1" applyProtection="1">
      <alignment wrapText="1"/>
      <protection locked="0"/>
    </xf>
    <xf numFmtId="0" fontId="73" fillId="2" borderId="16" xfId="0" applyFont="1" applyFill="1" applyBorder="1" applyAlignment="1" applyProtection="1">
      <alignment horizontal="left" vertical="top"/>
      <protection locked="0"/>
    </xf>
    <xf numFmtId="15" fontId="4" fillId="12" borderId="48" xfId="3" applyNumberFormat="1" applyFont="1" applyFill="1" applyBorder="1" applyAlignment="1" applyProtection="1">
      <alignment horizontal="left" vertical="top"/>
      <protection locked="0"/>
    </xf>
    <xf numFmtId="0" fontId="73" fillId="0" borderId="0" xfId="0" applyFont="1" applyProtection="1">
      <protection locked="0"/>
    </xf>
    <xf numFmtId="0" fontId="73" fillId="0" borderId="24" xfId="0" applyFont="1" applyBorder="1" applyAlignment="1" applyProtection="1">
      <alignment horizontal="center"/>
      <protection locked="0"/>
    </xf>
    <xf numFmtId="44" fontId="73" fillId="0" borderId="24" xfId="0" applyNumberFormat="1" applyFont="1" applyBorder="1" applyProtection="1">
      <protection locked="0"/>
    </xf>
    <xf numFmtId="0" fontId="73" fillId="0" borderId="29" xfId="0" applyFont="1" applyBorder="1" applyProtection="1">
      <protection locked="0"/>
    </xf>
    <xf numFmtId="0" fontId="73" fillId="0" borderId="23" xfId="0" applyFont="1" applyBorder="1" applyAlignment="1" applyProtection="1">
      <alignment horizontal="center"/>
      <protection locked="0"/>
    </xf>
    <xf numFmtId="44" fontId="73" fillId="0" borderId="23" xfId="0" applyNumberFormat="1" applyFont="1" applyBorder="1" applyProtection="1">
      <protection locked="0"/>
    </xf>
    <xf numFmtId="0" fontId="73" fillId="2" borderId="43" xfId="0" applyFont="1" applyFill="1" applyBorder="1" applyProtection="1">
      <protection locked="0"/>
    </xf>
    <xf numFmtId="0" fontId="73" fillId="6" borderId="46" xfId="0" applyFont="1" applyFill="1" applyBorder="1" applyProtection="1">
      <protection locked="0"/>
    </xf>
    <xf numFmtId="0" fontId="73" fillId="2" borderId="46" xfId="0" applyFont="1" applyFill="1" applyBorder="1" applyProtection="1">
      <protection locked="0"/>
    </xf>
    <xf numFmtId="9" fontId="71" fillId="0" borderId="104" xfId="0" applyNumberFormat="1" applyFont="1" applyBorder="1" applyAlignment="1" applyProtection="1">
      <alignment horizontal="right"/>
      <protection locked="0"/>
    </xf>
    <xf numFmtId="0" fontId="74" fillId="0" borderId="0" xfId="0" applyFont="1" applyProtection="1">
      <protection locked="0"/>
    </xf>
    <xf numFmtId="0" fontId="71" fillId="0" borderId="23" xfId="0" applyFont="1" applyBorder="1" applyProtection="1">
      <protection locked="0"/>
    </xf>
    <xf numFmtId="9" fontId="71" fillId="0" borderId="23" xfId="0" applyNumberFormat="1" applyFont="1" applyBorder="1" applyAlignment="1" applyProtection="1">
      <alignment horizontal="right"/>
      <protection locked="0"/>
    </xf>
    <xf numFmtId="9" fontId="71" fillId="0" borderId="23" xfId="0" applyNumberFormat="1" applyFont="1" applyBorder="1" applyProtection="1">
      <protection locked="0"/>
    </xf>
    <xf numFmtId="0" fontId="72" fillId="0" borderId="23" xfId="0" applyFont="1" applyBorder="1" applyProtection="1">
      <protection locked="0"/>
    </xf>
    <xf numFmtId="0" fontId="75" fillId="0" borderId="23" xfId="0" applyFont="1" applyBorder="1" applyProtection="1">
      <protection locked="0"/>
    </xf>
    <xf numFmtId="0" fontId="71" fillId="0" borderId="0" xfId="0" applyFont="1" applyProtection="1">
      <protection locked="0"/>
    </xf>
    <xf numFmtId="0" fontId="76" fillId="0" borderId="0" xfId="0" applyFont="1" applyProtection="1">
      <protection locked="0"/>
    </xf>
    <xf numFmtId="0" fontId="4" fillId="0" borderId="58" xfId="11" applyFont="1" applyBorder="1" applyAlignment="1" applyProtection="1">
      <alignment wrapText="1"/>
      <protection locked="0"/>
    </xf>
    <xf numFmtId="0" fontId="4" fillId="0" borderId="48" xfId="12" applyNumberFormat="1" applyFont="1" applyFill="1" applyBorder="1" applyAlignment="1" applyProtection="1">
      <alignment wrapText="1"/>
      <protection locked="0"/>
    </xf>
    <xf numFmtId="44" fontId="4" fillId="0" borderId="48" xfId="12" applyFont="1" applyFill="1" applyBorder="1" applyAlignment="1" applyProtection="1">
      <alignment wrapText="1"/>
      <protection locked="0"/>
    </xf>
    <xf numFmtId="0" fontId="4" fillId="0" borderId="48" xfId="11" applyFont="1" applyBorder="1" applyAlignment="1" applyProtection="1">
      <alignment wrapText="1"/>
      <protection locked="0"/>
    </xf>
    <xf numFmtId="44" fontId="77" fillId="0" borderId="16" xfId="0" applyNumberFormat="1" applyFont="1" applyBorder="1" applyAlignment="1" applyProtection="1">
      <alignment wrapText="1"/>
      <protection locked="0"/>
    </xf>
    <xf numFmtId="44" fontId="5" fillId="10" borderId="125" xfId="0" applyNumberFormat="1" applyFont="1" applyFill="1" applyBorder="1" applyAlignment="1"/>
    <xf numFmtId="0" fontId="56" fillId="0" borderId="126" xfId="0" applyNumberFormat="1" applyFont="1" applyFill="1" applyBorder="1" applyAlignment="1"/>
    <xf numFmtId="0" fontId="73" fillId="0" borderId="46" xfId="0" applyFont="1" applyBorder="1" applyProtection="1">
      <protection locked="0"/>
    </xf>
    <xf numFmtId="0" fontId="73" fillId="0" borderId="44" xfId="0" applyFont="1" applyBorder="1" applyProtection="1">
      <protection locked="0"/>
    </xf>
    <xf numFmtId="44" fontId="71" fillId="0" borderId="26" xfId="0" applyNumberFormat="1" applyFont="1" applyBorder="1" applyAlignment="1" applyProtection="1">
      <alignment horizontal="center"/>
      <protection locked="0"/>
    </xf>
    <xf numFmtId="0" fontId="73" fillId="0" borderId="26" xfId="0" applyFont="1" applyBorder="1" applyAlignment="1" applyProtection="1">
      <alignment horizontal="center"/>
      <protection locked="0"/>
    </xf>
    <xf numFmtId="44" fontId="52" fillId="12" borderId="48" xfId="14" applyFont="1" applyFill="1" applyBorder="1" applyAlignment="1" applyProtection="1">
      <alignment horizontal="center" vertical="center"/>
      <protection locked="0"/>
    </xf>
    <xf numFmtId="44" fontId="61" fillId="28" borderId="48" xfId="14" applyFont="1" applyFill="1" applyBorder="1" applyAlignment="1" applyProtection="1">
      <alignment horizontal="center" vertical="center"/>
      <protection locked="0"/>
    </xf>
    <xf numFmtId="44" fontId="73" fillId="2" borderId="16" xfId="0" applyNumberFormat="1" applyFont="1" applyFill="1" applyBorder="1" applyAlignment="1" applyProtection="1">
      <alignment horizontal="center" vertical="center"/>
      <protection locked="0"/>
    </xf>
    <xf numFmtId="44" fontId="77" fillId="0" borderId="46" xfId="0" applyNumberFormat="1" applyFont="1" applyBorder="1" applyProtection="1">
      <protection locked="0"/>
    </xf>
    <xf numFmtId="0" fontId="73" fillId="0" borderId="26" xfId="0" applyFont="1" applyBorder="1" applyProtection="1">
      <protection locked="0"/>
    </xf>
    <xf numFmtId="0" fontId="73" fillId="2" borderId="89" xfId="0" applyFont="1" applyFill="1" applyBorder="1" applyAlignment="1" applyProtection="1">
      <alignment horizontal="center" vertical="center" wrapText="1"/>
      <protection locked="0"/>
    </xf>
    <xf numFmtId="0" fontId="0" fillId="9" borderId="0" xfId="0" applyFill="1"/>
    <xf numFmtId="0" fontId="8" fillId="2" borderId="16" xfId="0" applyFont="1" applyFill="1" applyBorder="1" applyAlignment="1">
      <alignment wrapText="1"/>
    </xf>
    <xf numFmtId="0" fontId="8" fillId="2" borderId="16" xfId="0" applyFont="1" applyFill="1" applyBorder="1" applyAlignment="1">
      <alignment horizontal="right" wrapText="1"/>
    </xf>
    <xf numFmtId="0" fontId="8" fillId="2" borderId="16" xfId="0" applyFont="1" applyFill="1" applyBorder="1"/>
    <xf numFmtId="0" fontId="8" fillId="2" borderId="16" xfId="0" applyFont="1" applyFill="1" applyBorder="1" applyAlignment="1">
      <alignment horizontal="left"/>
    </xf>
    <xf numFmtId="0" fontId="8" fillId="6" borderId="26" xfId="0" applyFont="1" applyFill="1" applyBorder="1"/>
    <xf numFmtId="0" fontId="49" fillId="2" borderId="16" xfId="2" applyFill="1" applyBorder="1"/>
    <xf numFmtId="0" fontId="8" fillId="6" borderId="16" xfId="0" applyFont="1" applyFill="1" applyBorder="1"/>
    <xf numFmtId="9" fontId="4" fillId="0" borderId="48" xfId="0" applyNumberFormat="1" applyFont="1" applyBorder="1" applyAlignment="1" applyProtection="1">
      <alignment wrapText="1"/>
      <protection locked="0"/>
    </xf>
    <xf numFmtId="0" fontId="4" fillId="2" borderId="26" xfId="0" applyFont="1" applyFill="1" applyBorder="1" applyAlignment="1" applyProtection="1">
      <alignment horizontal="left" vertical="top"/>
      <protection locked="0"/>
    </xf>
    <xf numFmtId="16" fontId="4" fillId="12" borderId="48" xfId="3" applyNumberFormat="1" applyFont="1" applyFill="1" applyBorder="1" applyAlignment="1" applyProtection="1">
      <alignment horizontal="left" vertical="top"/>
      <protection locked="0"/>
    </xf>
    <xf numFmtId="44" fontId="78" fillId="2" borderId="21" xfId="0" applyNumberFormat="1" applyFont="1" applyFill="1" applyBorder="1" applyAlignment="1" applyProtection="1">
      <alignment horizontal="left" vertical="center"/>
      <protection locked="0"/>
    </xf>
    <xf numFmtId="0" fontId="3" fillId="0" borderId="43" xfId="0" applyFont="1" applyBorder="1" applyProtection="1">
      <protection locked="0"/>
    </xf>
    <xf numFmtId="0" fontId="6" fillId="4" borderId="28" xfId="0" applyFont="1" applyFill="1" applyBorder="1" applyAlignment="1">
      <alignment horizontal="center" vertical="center" wrapText="1"/>
    </xf>
    <xf numFmtId="0" fontId="3" fillId="0" borderId="18" xfId="0" applyFont="1" applyBorder="1"/>
    <xf numFmtId="0" fontId="3" fillId="0" borderId="26" xfId="0" applyFont="1" applyBorder="1"/>
    <xf numFmtId="0" fontId="4" fillId="0" borderId="9" xfId="0" applyFont="1" applyBorder="1" applyAlignment="1">
      <alignment horizontal="left" vertical="top"/>
    </xf>
    <xf numFmtId="0" fontId="3" fillId="0" borderId="10"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4" fillId="0" borderId="8" xfId="0" applyFont="1" applyBorder="1" applyAlignment="1">
      <alignment horizontal="left" vertical="top" wrapText="1"/>
    </xf>
    <xf numFmtId="0" fontId="3" fillId="0" borderId="9" xfId="0" applyFont="1" applyBorder="1"/>
    <xf numFmtId="44" fontId="5" fillId="25" borderId="21" xfId="0" applyNumberFormat="1" applyFont="1" applyFill="1" applyBorder="1" applyAlignment="1" applyProtection="1">
      <alignment horizontal="left" vertical="center"/>
      <protection locked="0"/>
    </xf>
    <xf numFmtId="0" fontId="3" fillId="27" borderId="43" xfId="0" applyFont="1" applyFill="1" applyBorder="1" applyProtection="1">
      <protection locked="0"/>
    </xf>
    <xf numFmtId="0" fontId="4" fillId="29" borderId="50" xfId="0" applyFont="1" applyFill="1" applyBorder="1" applyAlignment="1">
      <alignment horizontal="left" vertical="top" wrapText="1"/>
    </xf>
    <xf numFmtId="0" fontId="4" fillId="29" borderId="51" xfId="0" applyFont="1" applyFill="1" applyBorder="1" applyAlignment="1">
      <alignment horizontal="left" vertical="top" wrapText="1"/>
    </xf>
    <xf numFmtId="0" fontId="4" fillId="29" borderId="52" xfId="0" applyFont="1" applyFill="1" applyBorder="1" applyAlignment="1">
      <alignment horizontal="left" vertical="top" wrapText="1"/>
    </xf>
    <xf numFmtId="0" fontId="4" fillId="29" borderId="53" xfId="0" applyFont="1" applyFill="1" applyBorder="1" applyAlignment="1">
      <alignment horizontal="left" vertical="top" wrapText="1"/>
    </xf>
    <xf numFmtId="0" fontId="4" fillId="29" borderId="39" xfId="0" applyFont="1" applyFill="1" applyBorder="1" applyAlignment="1">
      <alignment horizontal="left" vertical="top" wrapText="1"/>
    </xf>
    <xf numFmtId="0" fontId="4" fillId="29" borderId="54" xfId="0" applyFont="1" applyFill="1" applyBorder="1" applyAlignment="1">
      <alignment horizontal="left" vertical="top" wrapText="1"/>
    </xf>
    <xf numFmtId="0" fontId="4" fillId="29" borderId="55" xfId="0" applyFont="1" applyFill="1" applyBorder="1" applyAlignment="1">
      <alignment horizontal="left" vertical="top" wrapText="1"/>
    </xf>
    <xf numFmtId="0" fontId="4" fillId="29" borderId="56" xfId="0" applyFont="1" applyFill="1" applyBorder="1" applyAlignment="1">
      <alignment horizontal="left" vertical="top" wrapText="1"/>
    </xf>
    <xf numFmtId="0" fontId="4" fillId="29" borderId="57" xfId="0" applyFont="1" applyFill="1" applyBorder="1" applyAlignment="1">
      <alignment horizontal="left" vertical="top" wrapText="1"/>
    </xf>
    <xf numFmtId="0" fontId="54" fillId="11" borderId="39" xfId="11" applyFont="1" applyFill="1" applyAlignment="1">
      <alignment horizontal="center" vertical="center"/>
    </xf>
    <xf numFmtId="0" fontId="4" fillId="0" borderId="39" xfId="11" applyFont="1" applyAlignment="1">
      <alignment horizontal="left" vertical="top" wrapText="1"/>
    </xf>
    <xf numFmtId="0" fontId="52" fillId="0" borderId="39" xfId="11" applyFont="1" applyAlignment="1">
      <alignment horizontal="left" vertical="top" wrapText="1"/>
    </xf>
    <xf numFmtId="0" fontId="20" fillId="11" borderId="48" xfId="11" applyFont="1" applyFill="1" applyBorder="1" applyAlignment="1" applyProtection="1">
      <alignment horizontal="center"/>
    </xf>
    <xf numFmtId="0" fontId="21" fillId="11" borderId="48" xfId="11" applyFont="1" applyFill="1" applyBorder="1" applyAlignment="1" applyProtection="1">
      <alignment horizontal="center"/>
    </xf>
    <xf numFmtId="0" fontId="20" fillId="11" borderId="48" xfId="11" applyFont="1" applyFill="1" applyBorder="1" applyAlignment="1">
      <alignment horizontal="center"/>
    </xf>
    <xf numFmtId="0" fontId="21" fillId="11" borderId="48" xfId="11" applyFont="1" applyFill="1" applyBorder="1" applyAlignment="1">
      <alignment horizontal="center"/>
    </xf>
    <xf numFmtId="0" fontId="5" fillId="21" borderId="55" xfId="11" applyFont="1" applyFill="1" applyBorder="1" applyAlignment="1">
      <alignment horizontal="left" vertical="center"/>
    </xf>
    <xf numFmtId="0" fontId="5" fillId="21" borderId="56" xfId="11" applyFont="1" applyFill="1" applyBorder="1" applyAlignment="1">
      <alignment horizontal="left" vertical="center"/>
    </xf>
    <xf numFmtId="0" fontId="5" fillId="21" borderId="57" xfId="11" applyFont="1" applyFill="1" applyBorder="1" applyAlignment="1">
      <alignment horizontal="left" vertical="center"/>
    </xf>
    <xf numFmtId="0" fontId="5" fillId="21" borderId="50" xfId="11" applyFont="1" applyFill="1" applyBorder="1" applyAlignment="1">
      <alignment horizontal="left" vertical="center"/>
    </xf>
    <xf numFmtId="0" fontId="5" fillId="21" borderId="51" xfId="11" applyFont="1" applyFill="1" applyBorder="1" applyAlignment="1">
      <alignment horizontal="left" vertical="center"/>
    </xf>
    <xf numFmtId="0" fontId="5" fillId="21" borderId="52" xfId="11" applyFont="1" applyFill="1" applyBorder="1" applyAlignment="1">
      <alignment horizontal="left" vertical="center"/>
    </xf>
    <xf numFmtId="0" fontId="59" fillId="0" borderId="56" xfId="11" applyFont="1" applyBorder="1" applyAlignment="1">
      <alignment horizontal="left"/>
    </xf>
    <xf numFmtId="0" fontId="20" fillId="0" borderId="39" xfId="10" applyFont="1" applyAlignment="1">
      <alignment horizontal="center"/>
    </xf>
    <xf numFmtId="0" fontId="0" fillId="0" borderId="39" xfId="10" applyFont="1"/>
    <xf numFmtId="0" fontId="20" fillId="4" borderId="56" xfId="10" applyFont="1" applyFill="1" applyBorder="1" applyAlignment="1">
      <alignment horizontal="center"/>
    </xf>
    <xf numFmtId="0" fontId="17" fillId="8" borderId="39" xfId="10" applyFont="1" applyFill="1" applyAlignment="1">
      <alignment horizontal="center" vertical="center"/>
    </xf>
    <xf numFmtId="0" fontId="3" fillId="0" borderId="39" xfId="10" applyFont="1"/>
    <xf numFmtId="0" fontId="5" fillId="0" borderId="129" xfId="10" applyFont="1" applyBorder="1" applyAlignment="1">
      <alignment vertical="top" wrapText="1"/>
    </xf>
    <xf numFmtId="0" fontId="3" fillId="0" borderId="130" xfId="10" applyFont="1" applyBorder="1"/>
    <xf numFmtId="0" fontId="3" fillId="0" borderId="131" xfId="10" applyFont="1" applyBorder="1"/>
    <xf numFmtId="0" fontId="26" fillId="0" borderId="23" xfId="10" applyFont="1" applyBorder="1" applyAlignment="1">
      <alignment horizontal="center" vertical="center" wrapText="1"/>
    </xf>
    <xf numFmtId="0" fontId="69" fillId="0" borderId="29" xfId="10" applyFont="1" applyBorder="1"/>
    <xf numFmtId="0" fontId="69" fillId="0" borderId="30" xfId="10" applyFont="1" applyBorder="1"/>
    <xf numFmtId="0" fontId="69" fillId="0" borderId="24" xfId="10" applyFont="1" applyBorder="1"/>
    <xf numFmtId="0" fontId="57" fillId="0" borderId="39" xfId="10" applyFont="1"/>
    <xf numFmtId="0" fontId="69" fillId="0" borderId="45" xfId="10" applyFont="1" applyBorder="1"/>
    <xf numFmtId="0" fontId="19" fillId="0" borderId="124" xfId="10" applyFont="1" applyBorder="1" applyAlignment="1" applyProtection="1">
      <alignment horizontal="right"/>
    </xf>
    <xf numFmtId="0" fontId="57" fillId="29" borderId="50" xfId="10" applyFont="1" applyFill="1" applyBorder="1" applyAlignment="1">
      <alignment horizontal="left" vertical="center" wrapText="1"/>
    </xf>
    <xf numFmtId="0" fontId="57" fillId="29" borderId="51" xfId="10" applyFont="1" applyFill="1" applyBorder="1" applyAlignment="1">
      <alignment horizontal="left" vertical="center" wrapText="1"/>
    </xf>
    <xf numFmtId="0" fontId="57" fillId="29" borderId="52" xfId="10" applyFont="1" applyFill="1" applyBorder="1" applyAlignment="1">
      <alignment horizontal="left" vertical="center" wrapText="1"/>
    </xf>
    <xf numFmtId="0" fontId="57" fillId="29" borderId="55" xfId="10" applyFont="1" applyFill="1" applyBorder="1" applyAlignment="1">
      <alignment horizontal="left" vertical="center" wrapText="1"/>
    </xf>
    <xf numFmtId="0" fontId="57" fillId="29" borderId="56" xfId="10" applyFont="1" applyFill="1" applyBorder="1" applyAlignment="1">
      <alignment horizontal="left" vertical="center" wrapText="1"/>
    </xf>
    <xf numFmtId="0" fontId="57" fillId="29" borderId="57" xfId="10" applyFont="1" applyFill="1" applyBorder="1" applyAlignment="1">
      <alignment horizontal="left" vertical="center" wrapText="1"/>
    </xf>
    <xf numFmtId="0" fontId="64" fillId="29" borderId="50" xfId="0" applyFont="1" applyFill="1" applyBorder="1" applyAlignment="1">
      <alignment horizontal="left" vertical="center" wrapText="1"/>
    </xf>
    <xf numFmtId="0" fontId="64" fillId="29" borderId="51" xfId="0" applyFont="1" applyFill="1" applyBorder="1" applyAlignment="1">
      <alignment horizontal="left" vertical="center" wrapText="1"/>
    </xf>
    <xf numFmtId="0" fontId="64" fillId="29" borderId="52" xfId="0" applyFont="1" applyFill="1" applyBorder="1" applyAlignment="1">
      <alignment horizontal="left" vertical="center" wrapText="1"/>
    </xf>
    <xf numFmtId="0" fontId="64" fillId="29" borderId="53" xfId="0" applyFont="1" applyFill="1" applyBorder="1" applyAlignment="1">
      <alignment horizontal="left" vertical="center" wrapText="1"/>
    </xf>
    <xf numFmtId="0" fontId="64" fillId="29" borderId="39" xfId="0" applyFont="1" applyFill="1" applyBorder="1" applyAlignment="1">
      <alignment horizontal="left" vertical="center" wrapText="1"/>
    </xf>
    <xf numFmtId="0" fontId="64" fillId="29" borderId="54" xfId="0" applyFont="1" applyFill="1" applyBorder="1" applyAlignment="1">
      <alignment horizontal="left" vertical="center" wrapText="1"/>
    </xf>
    <xf numFmtId="0" fontId="64" fillId="29" borderId="55" xfId="0" applyFont="1" applyFill="1" applyBorder="1" applyAlignment="1">
      <alignment horizontal="left" vertical="center" wrapText="1"/>
    </xf>
    <xf numFmtId="0" fontId="64" fillId="29" borderId="56" xfId="0" applyFont="1" applyFill="1" applyBorder="1" applyAlignment="1">
      <alignment horizontal="left" vertical="center" wrapText="1"/>
    </xf>
    <xf numFmtId="0" fontId="64" fillId="29" borderId="57" xfId="0" applyFont="1" applyFill="1" applyBorder="1" applyAlignment="1">
      <alignment horizontal="left" vertical="center" wrapText="1"/>
    </xf>
    <xf numFmtId="0" fontId="5" fillId="10" borderId="66" xfId="5" applyFont="1" applyFill="1" applyBorder="1" applyAlignment="1">
      <alignment horizontal="center" vertical="center" wrapText="1"/>
    </xf>
    <xf numFmtId="0" fontId="5" fillId="10" borderId="58" xfId="5" applyFont="1" applyFill="1" applyBorder="1" applyAlignment="1">
      <alignment horizontal="center" vertical="center" wrapText="1"/>
    </xf>
    <xf numFmtId="0" fontId="2" fillId="9" borderId="66" xfId="3" applyFont="1" applyFill="1" applyBorder="1" applyAlignment="1">
      <alignment horizontal="center" vertical="top" wrapText="1"/>
    </xf>
    <xf numFmtId="0" fontId="2" fillId="9" borderId="58" xfId="3" applyFont="1" applyFill="1" applyBorder="1" applyAlignment="1">
      <alignment horizontal="center" vertical="top" wrapText="1"/>
    </xf>
    <xf numFmtId="0" fontId="35" fillId="0" borderId="0" xfId="0" applyFont="1" applyAlignment="1">
      <alignment horizontal="left" vertical="center" wrapText="1"/>
    </xf>
    <xf numFmtId="0" fontId="52" fillId="9" borderId="103" xfId="0" applyFont="1" applyFill="1" applyBorder="1" applyAlignment="1">
      <alignment horizontal="left" vertical="center" wrapText="1"/>
    </xf>
    <xf numFmtId="0" fontId="52" fillId="9" borderId="24" xfId="0" applyFont="1" applyFill="1" applyBorder="1" applyAlignment="1">
      <alignment horizontal="left" vertical="center" wrapText="1"/>
    </xf>
    <xf numFmtId="0" fontId="4" fillId="27" borderId="70" xfId="0" applyFont="1" applyFill="1" applyBorder="1" applyAlignment="1" applyProtection="1">
      <alignment horizontal="left" vertical="top"/>
      <protection locked="0"/>
    </xf>
    <xf numFmtId="0" fontId="4" fillId="27" borderId="59" xfId="0" applyFont="1" applyFill="1" applyBorder="1" applyAlignment="1" applyProtection="1">
      <alignment horizontal="left" vertical="top"/>
      <protection locked="0"/>
    </xf>
    <xf numFmtId="0" fontId="4" fillId="0" borderId="70" xfId="0" applyFont="1" applyBorder="1" applyAlignment="1">
      <alignment horizontal="center" vertical="center"/>
    </xf>
    <xf numFmtId="0" fontId="4" fillId="0" borderId="59" xfId="0" applyFont="1" applyBorder="1" applyAlignment="1">
      <alignment horizontal="center" vertical="center"/>
    </xf>
    <xf numFmtId="0" fontId="34" fillId="11" borderId="53" xfId="0" applyFont="1" applyFill="1" applyBorder="1" applyAlignment="1">
      <alignment horizontal="center"/>
    </xf>
    <xf numFmtId="0" fontId="34" fillId="11" borderId="54" xfId="0" applyFont="1" applyFill="1" applyBorder="1" applyAlignment="1">
      <alignment horizontal="center"/>
    </xf>
    <xf numFmtId="0" fontId="23" fillId="4"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2" borderId="48" xfId="0" applyFont="1" applyFill="1" applyBorder="1" applyAlignment="1" applyProtection="1">
      <alignment horizontal="left" vertical="top" wrapText="1"/>
      <protection locked="0"/>
    </xf>
    <xf numFmtId="0" fontId="3" fillId="0" borderId="48" xfId="0" applyFont="1" applyBorder="1" applyProtection="1">
      <protection locked="0"/>
    </xf>
    <xf numFmtId="0" fontId="52" fillId="0" borderId="48" xfId="0" applyFont="1" applyBorder="1" applyAlignment="1">
      <alignment vertical="top" wrapText="1"/>
    </xf>
    <xf numFmtId="0" fontId="4" fillId="0" borderId="21" xfId="0" applyFont="1" applyBorder="1" applyAlignment="1">
      <alignment vertical="top" wrapText="1"/>
    </xf>
    <xf numFmtId="0" fontId="3" fillId="0" borderId="43" xfId="0" applyFont="1" applyBorder="1"/>
    <xf numFmtId="0" fontId="4" fillId="9" borderId="118" xfId="0" applyFont="1" applyFill="1" applyBorder="1" applyAlignment="1">
      <alignment horizontal="left"/>
    </xf>
    <xf numFmtId="0" fontId="4" fillId="9" borderId="120" xfId="0" applyFont="1" applyFill="1" applyBorder="1" applyAlignment="1">
      <alignment horizontal="left"/>
    </xf>
    <xf numFmtId="0" fontId="2" fillId="5" borderId="21" xfId="0" applyFont="1" applyFill="1" applyBorder="1" applyAlignment="1">
      <alignment horizontal="center" vertical="top" wrapText="1"/>
    </xf>
    <xf numFmtId="0" fontId="3" fillId="0" borderId="27" xfId="0" applyFont="1" applyBorder="1"/>
    <xf numFmtId="0" fontId="5" fillId="3" borderId="23" xfId="0" applyFont="1" applyFill="1" applyBorder="1" applyAlignment="1">
      <alignment horizontal="left" vertical="top" wrapText="1"/>
    </xf>
    <xf numFmtId="0" fontId="3" fillId="0" borderId="29" xfId="0" applyFont="1" applyBorder="1"/>
    <xf numFmtId="0" fontId="3" fillId="0" borderId="30" xfId="0" applyFont="1" applyBorder="1"/>
    <xf numFmtId="0" fontId="3" fillId="0" borderId="24" xfId="0" applyFont="1" applyBorder="1"/>
    <xf numFmtId="0" fontId="3" fillId="0" borderId="39" xfId="0" applyFont="1" applyBorder="1"/>
    <xf numFmtId="0" fontId="3" fillId="0" borderId="45" xfId="0" applyFont="1" applyBorder="1"/>
    <xf numFmtId="0" fontId="5" fillId="5" borderId="21" xfId="0" applyFont="1" applyFill="1" applyBorder="1" applyAlignment="1">
      <alignment horizontal="left" vertical="top" wrapText="1"/>
    </xf>
    <xf numFmtId="0" fontId="4" fillId="2" borderId="21" xfId="0" applyFont="1" applyFill="1" applyBorder="1" applyAlignment="1" applyProtection="1">
      <alignment horizontal="left" vertical="top" wrapText="1"/>
      <protection locked="0"/>
    </xf>
    <xf numFmtId="0" fontId="3" fillId="0" borderId="27" xfId="0" applyFont="1" applyBorder="1" applyProtection="1">
      <protection locked="0"/>
    </xf>
    <xf numFmtId="0" fontId="5" fillId="5" borderId="23" xfId="0" applyFont="1" applyFill="1" applyBorder="1" applyAlignment="1">
      <alignment horizontal="left" vertical="top" wrapText="1"/>
    </xf>
    <xf numFmtId="0" fontId="4" fillId="2" borderId="23" xfId="0" applyFont="1" applyFill="1" applyBorder="1" applyAlignment="1" applyProtection="1">
      <alignment horizontal="left" vertical="top" wrapText="1"/>
      <protection locked="0"/>
    </xf>
    <xf numFmtId="0" fontId="3" fillId="0" borderId="29" xfId="0" applyFont="1" applyBorder="1" applyProtection="1">
      <protection locked="0"/>
    </xf>
    <xf numFmtId="0" fontId="52" fillId="0" borderId="70" xfId="0" applyFont="1" applyBorder="1" applyAlignment="1">
      <alignment horizontal="left" vertical="center" wrapText="1"/>
    </xf>
    <xf numFmtId="0" fontId="52" fillId="0" borderId="102" xfId="0" applyFont="1" applyBorder="1" applyAlignment="1">
      <alignment horizontal="left" vertical="center" wrapText="1"/>
    </xf>
    <xf numFmtId="0" fontId="52" fillId="0" borderId="59" xfId="0" applyFont="1" applyBorder="1" applyAlignment="1">
      <alignment horizontal="left" vertical="center" wrapText="1"/>
    </xf>
    <xf numFmtId="44" fontId="19" fillId="3" borderId="42" xfId="0" applyNumberFormat="1" applyFont="1" applyFill="1" applyBorder="1" applyAlignment="1">
      <alignment horizontal="center" vertical="center"/>
    </xf>
    <xf numFmtId="0" fontId="3" fillId="0" borderId="110" xfId="0" applyFont="1" applyBorder="1"/>
    <xf numFmtId="0" fontId="65" fillId="29" borderId="71" xfId="0" applyFont="1" applyFill="1" applyBorder="1" applyAlignment="1">
      <alignment horizontal="left" vertical="center" wrapText="1"/>
    </xf>
    <xf numFmtId="0" fontId="65" fillId="29" borderId="72" xfId="0" applyFont="1" applyFill="1" applyBorder="1" applyAlignment="1">
      <alignment horizontal="left" vertical="center" wrapText="1"/>
    </xf>
    <xf numFmtId="0" fontId="65" fillId="29" borderId="38" xfId="0" applyFont="1" applyFill="1" applyBorder="1" applyAlignment="1">
      <alignment horizontal="left" vertical="center" wrapText="1"/>
    </xf>
    <xf numFmtId="0" fontId="65" fillId="29" borderId="75" xfId="0" applyFont="1" applyFill="1" applyBorder="1" applyAlignment="1">
      <alignment horizontal="left" vertical="center" wrapText="1"/>
    </xf>
    <xf numFmtId="0" fontId="65" fillId="29" borderId="76" xfId="0" applyFont="1" applyFill="1" applyBorder="1" applyAlignment="1">
      <alignment horizontal="left" vertical="center" wrapText="1"/>
    </xf>
    <xf numFmtId="0" fontId="65" fillId="29" borderId="77" xfId="0" applyFont="1" applyFill="1" applyBorder="1" applyAlignment="1">
      <alignment horizontal="left" vertical="center" wrapText="1"/>
    </xf>
    <xf numFmtId="0" fontId="4" fillId="29" borderId="71" xfId="0" applyFont="1" applyFill="1" applyBorder="1" applyAlignment="1" applyProtection="1">
      <alignment horizontal="left" vertical="center" wrapText="1"/>
    </xf>
    <xf numFmtId="0" fontId="4" fillId="29" borderId="72" xfId="0" applyFont="1" applyFill="1" applyBorder="1" applyAlignment="1" applyProtection="1">
      <alignment horizontal="left" vertical="center" wrapText="1"/>
    </xf>
    <xf numFmtId="0" fontId="4" fillId="29" borderId="38" xfId="0" applyFont="1" applyFill="1" applyBorder="1" applyAlignment="1" applyProtection="1">
      <alignment horizontal="left" vertical="center" wrapText="1"/>
    </xf>
    <xf numFmtId="0" fontId="4" fillId="29" borderId="73" xfId="0" applyFont="1" applyFill="1" applyBorder="1" applyAlignment="1" applyProtection="1">
      <alignment horizontal="left" vertical="center" wrapText="1"/>
    </xf>
    <xf numFmtId="0" fontId="4" fillId="29" borderId="39" xfId="0" applyFont="1" applyFill="1" applyBorder="1" applyAlignment="1" applyProtection="1">
      <alignment horizontal="left" vertical="center" wrapText="1"/>
    </xf>
    <xf numFmtId="0" fontId="4" fillId="29" borderId="74" xfId="0" applyFont="1" applyFill="1" applyBorder="1" applyAlignment="1" applyProtection="1">
      <alignment horizontal="left" vertical="center" wrapText="1"/>
    </xf>
    <xf numFmtId="0" fontId="4" fillId="29" borderId="75" xfId="0" applyFont="1" applyFill="1" applyBorder="1" applyAlignment="1" applyProtection="1">
      <alignment horizontal="left" vertical="center" wrapText="1"/>
    </xf>
    <xf numFmtId="0" fontId="4" fillId="29" borderId="76" xfId="0" applyFont="1" applyFill="1" applyBorder="1" applyAlignment="1" applyProtection="1">
      <alignment horizontal="left" vertical="center" wrapText="1"/>
    </xf>
    <xf numFmtId="0" fontId="4" fillId="29" borderId="77" xfId="0" applyFont="1" applyFill="1" applyBorder="1" applyAlignment="1" applyProtection="1">
      <alignment horizontal="left" vertical="center" wrapText="1"/>
    </xf>
    <xf numFmtId="0" fontId="3" fillId="29" borderId="78" xfId="0" applyFont="1" applyFill="1" applyBorder="1" applyAlignment="1">
      <alignment horizontal="left" vertical="center" wrapText="1"/>
    </xf>
    <xf numFmtId="0" fontId="3" fillId="29" borderId="79" xfId="0" applyFont="1" applyFill="1" applyBorder="1" applyAlignment="1">
      <alignment horizontal="left" vertical="center" wrapText="1"/>
    </xf>
    <xf numFmtId="0" fontId="3" fillId="29" borderId="69" xfId="0" applyFont="1" applyFill="1" applyBorder="1" applyAlignment="1">
      <alignment horizontal="left" vertical="center" wrapText="1"/>
    </xf>
    <xf numFmtId="0" fontId="48" fillId="0" borderId="78" xfId="0" applyFont="1" applyBorder="1" applyAlignment="1">
      <alignment horizontal="center" vertical="top"/>
    </xf>
    <xf numFmtId="0" fontId="48" fillId="0" borderId="69" xfId="0" applyFont="1" applyBorder="1" applyAlignment="1">
      <alignment horizontal="center" vertical="top"/>
    </xf>
    <xf numFmtId="0" fontId="7" fillId="11" borderId="48" xfId="0" applyFont="1" applyFill="1" applyBorder="1"/>
    <xf numFmtId="165" fontId="5" fillId="7" borderId="48" xfId="0" applyNumberFormat="1" applyFont="1" applyFill="1" applyBorder="1" applyAlignment="1">
      <alignment vertical="center"/>
    </xf>
    <xf numFmtId="0" fontId="8" fillId="0" borderId="22" xfId="0" applyFont="1" applyBorder="1" applyAlignment="1">
      <alignment vertical="center"/>
    </xf>
    <xf numFmtId="0" fontId="8" fillId="0" borderId="19" xfId="0" applyFont="1" applyBorder="1" applyAlignment="1">
      <alignment vertical="center"/>
    </xf>
    <xf numFmtId="0" fontId="19" fillId="23" borderId="48" xfId="0" applyFont="1" applyFill="1" applyBorder="1" applyAlignment="1">
      <alignment vertical="center"/>
    </xf>
    <xf numFmtId="165" fontId="23" fillId="11" borderId="66" xfId="0" applyNumberFormat="1" applyFont="1" applyFill="1" applyBorder="1" applyAlignment="1">
      <alignment horizontal="left" vertical="center"/>
    </xf>
    <xf numFmtId="165" fontId="23" fillId="11" borderId="67" xfId="0" applyNumberFormat="1" applyFont="1" applyFill="1" applyBorder="1" applyAlignment="1">
      <alignment horizontal="left" vertical="center"/>
    </xf>
    <xf numFmtId="44" fontId="5" fillId="0" borderId="67" xfId="0" applyNumberFormat="1" applyFont="1" applyBorder="1" applyAlignment="1">
      <alignment horizontal="left" vertical="center"/>
    </xf>
    <xf numFmtId="0" fontId="19" fillId="18" borderId="48" xfId="0" applyFont="1" applyFill="1" applyBorder="1" applyAlignment="1">
      <alignment vertical="center"/>
    </xf>
    <xf numFmtId="0" fontId="19" fillId="24" borderId="48" xfId="0" applyFont="1" applyFill="1" applyBorder="1" applyAlignment="1">
      <alignment vertical="center"/>
    </xf>
    <xf numFmtId="0" fontId="19" fillId="0" borderId="48" xfId="0" applyFont="1" applyBorder="1" applyAlignment="1">
      <alignment vertical="center"/>
    </xf>
    <xf numFmtId="0" fontId="19" fillId="19" borderId="48" xfId="0" applyFont="1" applyFill="1" applyBorder="1" applyAlignment="1">
      <alignment vertical="center"/>
    </xf>
    <xf numFmtId="0" fontId="41" fillId="14" borderId="68" xfId="0" applyFont="1" applyFill="1" applyBorder="1" applyAlignment="1">
      <alignment horizontal="center" vertical="center" wrapText="1"/>
    </xf>
  </cellXfs>
  <cellStyles count="15">
    <cellStyle name="Currency" xfId="14" builtinId="4"/>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Normal 5" xfId="13" xr:uid="{AE20211F-35EE-48D0-A6CA-985BE4450BE0}"/>
    <cellStyle name="Percent" xfId="1" builtinId="5"/>
  </cellStyles>
  <dxfs count="655">
    <dxf>
      <fill>
        <patternFill patternType="solid">
          <fgColor rgb="FFB4C6E7"/>
          <bgColor rgb="FFB4C6E7"/>
        </patternFill>
      </fill>
    </dxf>
    <dxf>
      <fill>
        <patternFill patternType="solid">
          <fgColor rgb="FFD9E2F3"/>
          <bgColor rgb="FFD9E2F3"/>
        </patternFill>
      </fill>
    </dxf>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1"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1" hidden="0"/>
    </dxf>
    <dxf>
      <fill>
        <patternFill patternType="solid">
          <fgColor rgb="FFD9E2F3"/>
          <bgColor rgb="FFD9E2F3"/>
        </patternFill>
      </fill>
    </dxf>
    <dxf>
      <fill>
        <patternFill patternType="solid">
          <fgColor rgb="FFB4C6E7"/>
          <bgColor rgb="FFB4C6E7"/>
        </patternFill>
      </fill>
    </dxf>
    <dxf>
      <fill>
        <patternFill patternType="solid">
          <fgColor rgb="FFB4C6E7"/>
          <bgColor rgb="FFB4C6E7"/>
        </patternFill>
      </fill>
    </dxf>
    <dxf>
      <fill>
        <patternFill patternType="solid">
          <fgColor rgb="FFD9E2F3"/>
          <bgColor rgb="FFD9E2F3"/>
        </patternFill>
      </fill>
    </dxf>
    <dxf>
      <fill>
        <patternFill patternType="solid">
          <fgColor rgb="FFC5E0B3"/>
          <bgColor rgb="FFC5E0B3"/>
        </patternFill>
      </fill>
    </dxf>
    <dxf>
      <fill>
        <patternFill patternType="solid">
          <fgColor rgb="FFA8D08D"/>
          <bgColor rgb="FFA8D08D"/>
        </patternFill>
      </fill>
    </dxf>
    <dxf>
      <fill>
        <patternFill patternType="solid">
          <fgColor rgb="FFD9E2F3"/>
          <bgColor rgb="FFD9E2F3"/>
        </patternFill>
      </fill>
    </dxf>
    <dxf>
      <fill>
        <patternFill patternType="solid">
          <fgColor rgb="FFB4C6E7"/>
          <bgColor rgb="FFB4C6E7"/>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ill>
        <patternFill patternType="solid">
          <fgColor rgb="FFB4C6E7"/>
          <bgColor rgb="FFB4C6E7"/>
        </patternFill>
      </fill>
    </dxf>
    <dxf>
      <fill>
        <patternFill patternType="solid">
          <fgColor rgb="FFD9E2F3"/>
          <bgColor rgb="FFD9E2F3"/>
        </patternFill>
      </fill>
    </dxf>
    <dxf>
      <font>
        <color rgb="FF9C0006"/>
      </font>
      <fill>
        <patternFill patternType="none"/>
      </fill>
    </dxf>
    <dxf>
      <font>
        <color rgb="FF006100"/>
      </font>
      <fill>
        <patternFill patternType="none"/>
      </fill>
    </dxf>
    <dxf>
      <fill>
        <patternFill patternType="solid">
          <fgColor rgb="FFB4C6E7"/>
          <bgColor rgb="FFB4C6E7"/>
        </patternFill>
      </fill>
    </dxf>
    <dxf>
      <fill>
        <patternFill patternType="solid">
          <fgColor rgb="FFD9E2F3"/>
          <bgColor rgb="FFD9E2F3"/>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patternType="solid">
          <fgColor rgb="FFB4C6E7"/>
          <bgColor rgb="FFB4C6E7"/>
        </patternFill>
      </fill>
    </dxf>
    <dxf>
      <fill>
        <patternFill patternType="solid">
          <fgColor rgb="FFD9E2F3"/>
          <bgColor rgb="FFD9E2F3"/>
        </patternFill>
      </fill>
    </dxf>
    <dxf>
      <font>
        <color rgb="FF9C0006"/>
      </font>
      <fill>
        <patternFill patternType="none"/>
      </fill>
    </dxf>
    <dxf>
      <font>
        <color rgb="FF006100"/>
      </font>
      <fill>
        <patternFill patternType="none"/>
      </fill>
    </dxf>
    <dxf>
      <fill>
        <patternFill patternType="solid">
          <fgColor rgb="FFB4C6E7"/>
          <bgColor rgb="FFB4C6E7"/>
        </patternFill>
      </fill>
    </dxf>
    <dxf>
      <fill>
        <patternFill patternType="solid">
          <fgColor rgb="FFD9E2F3"/>
          <bgColor rgb="FFD9E2F3"/>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ill>
        <patternFill patternType="solid">
          <fgColor rgb="FFB4C6E7"/>
          <bgColor rgb="FFB4C6E7"/>
        </patternFill>
      </fill>
    </dxf>
    <dxf>
      <fill>
        <patternFill patternType="solid">
          <fgColor rgb="FFD9E2F3"/>
          <bgColor rgb="FFD9E2F3"/>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b val="0"/>
        <i/>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rgb="FF000000"/>
        </left>
        <right style="thin">
          <color indexed="64"/>
        </right>
        <top style="thin">
          <color indexed="64"/>
        </top>
        <bottom style="double">
          <color indexed="64"/>
        </bottom>
      </border>
    </dxf>
    <dxf>
      <font>
        <b/>
        <sz val="11"/>
        <family val="2"/>
      </font>
      <numFmt numFmtId="34" formatCode="_(&quot;$&quot;* #,##0.00_);_(&quot;$&quot;* \(#,##0.00\);_(&quot;$&quot;* &quot;-&quot;??_);_(@_)"/>
      <fill>
        <patternFill patternType="none">
          <fgColor indexed="64"/>
          <bgColor auto="1"/>
        </patternFill>
      </fill>
      <border diagonalUp="0" diagonalDown="0">
        <left style="thin">
          <color rgb="FF000000"/>
        </left>
        <right style="thin">
          <color rgb="FF000000"/>
        </right>
        <top style="thin">
          <color rgb="FF000000"/>
        </top>
        <bottom style="thin">
          <color rgb="FF000000"/>
        </bottom>
        <vertical/>
        <horizontal/>
      </border>
      <protection locked="0" hidden="0"/>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style="thin">
          <color rgb="FF000000"/>
        </right>
        <top style="thin">
          <color indexed="64"/>
        </top>
        <bottom style="double">
          <color indexed="64"/>
        </bottom>
      </border>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outline="0">
        <left style="thin">
          <color indexed="64"/>
        </left>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66" formatCode="[$-F800]dddd\,\ mmmm\ dd\,\ yy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border outline="0">
        <right style="thin">
          <color indexed="64"/>
        </right>
      </border>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79998168889431442"/>
        </patternFill>
      </fill>
    </dxf>
    <dxf>
      <fill>
        <patternFill>
          <bgColor theme="9" tint="0.39994506668294322"/>
        </patternFill>
      </fill>
    </dxf>
    <dxf>
      <fill>
        <patternFill>
          <bgColor theme="9" tint="0.59996337778862885"/>
        </patternFill>
      </fill>
    </dxf>
    <dxf>
      <fill>
        <patternFill patternType="solid">
          <fgColor rgb="FFC5E0B3"/>
          <bgColor rgb="FFC5E0B3"/>
        </patternFill>
      </fill>
    </dxf>
    <dxf>
      <fill>
        <patternFill patternType="solid">
          <fgColor rgb="FFA8D08D"/>
          <bgColor rgb="FFA8D08D"/>
        </patternFill>
      </fill>
    </dxf>
    <dxf>
      <fill>
        <patternFill patternType="solid">
          <fgColor rgb="FFC5E0B3"/>
          <bgColor rgb="FFC5E0B3"/>
        </patternFill>
      </fill>
    </dxf>
    <dxf>
      <fill>
        <patternFill patternType="solid">
          <fgColor rgb="FFA8D08D"/>
          <bgColor rgb="FFA8D08D"/>
        </patternFill>
      </fill>
    </dxf>
    <dxf>
      <fill>
        <patternFill patternType="solid">
          <fgColor rgb="FFB4C6E7"/>
          <bgColor rgb="FFB4C6E7"/>
        </patternFill>
      </fill>
    </dxf>
    <dxf>
      <fill>
        <patternFill patternType="solid">
          <fgColor rgb="FFD9E2F3"/>
          <bgColor rgb="FFD9E2F3"/>
        </patternFill>
      </fill>
    </dxf>
    <dxf>
      <fill>
        <patternFill patternType="solid">
          <fgColor rgb="FFC5E0B3"/>
          <bgColor rgb="FFC5E0B3"/>
        </patternFill>
      </fill>
    </dxf>
    <dxf>
      <fill>
        <patternFill patternType="solid">
          <fgColor rgb="FFA8D08D"/>
          <bgColor rgb="FFA8D08D"/>
        </patternFill>
      </fill>
    </dxf>
    <dxf>
      <fill>
        <patternFill patternType="solid">
          <fgColor rgb="FFB4C6E7"/>
          <bgColor rgb="FFB4C6E7"/>
        </patternFill>
      </fill>
    </dxf>
    <dxf>
      <fill>
        <patternFill patternType="solid">
          <fgColor rgb="FFD9E2F3"/>
          <bgColor rgb="FFD9E2F3"/>
        </patternFill>
      </fill>
    </dxf>
    <dxf>
      <fill>
        <patternFill patternType="solid">
          <fgColor rgb="FFB4C6E7"/>
          <bgColor rgb="FFB4C6E7"/>
        </patternFill>
      </fill>
    </dxf>
    <dxf>
      <fill>
        <patternFill patternType="solid">
          <fgColor rgb="FFD9E2F3"/>
          <bgColor rgb="FFD9E2F3"/>
        </patternFill>
      </fill>
    </dxf>
    <dxf>
      <fill>
        <patternFill patternType="solid">
          <fgColor rgb="FFB4C6E7"/>
          <bgColor rgb="FFB4C6E7"/>
        </patternFill>
      </fill>
    </dxf>
    <dxf>
      <fill>
        <patternFill patternType="solid">
          <fgColor rgb="FFD9E2F3"/>
          <bgColor rgb="FFD9E2F3"/>
        </patternFill>
      </fill>
    </dxf>
    <dxf>
      <fill>
        <patternFill patternType="solid">
          <fgColor rgb="FFC5E0B3"/>
          <bgColor rgb="FFC5E0B3"/>
        </patternFill>
      </fill>
    </dxf>
    <dxf>
      <fill>
        <patternFill patternType="solid">
          <fgColor rgb="FFA8D08D"/>
          <bgColor rgb="FFA8D08D"/>
        </patternFill>
      </fill>
    </dxf>
    <dxf>
      <fill>
        <patternFill patternType="solid">
          <fgColor rgb="FFB4C6E7"/>
          <bgColor rgb="FFB4C6E7"/>
        </patternFill>
      </fill>
    </dxf>
    <dxf>
      <fill>
        <patternFill patternType="solid">
          <fgColor rgb="FFD9E2F3"/>
          <bgColor rgb="FFD9E2F3"/>
        </patternFill>
      </fill>
    </dxf>
    <dxf>
      <fill>
        <patternFill patternType="solid">
          <fgColor rgb="FFC5E0B3"/>
          <bgColor rgb="FFC5E0B3"/>
        </patternFill>
      </fill>
    </dxf>
    <dxf>
      <fill>
        <patternFill patternType="solid">
          <fgColor rgb="FFA8D08D"/>
          <bgColor rgb="FFA8D08D"/>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patternType="solid">
          <fgColor rgb="FFB4C6E7"/>
          <bgColor rgb="FFB4C6E7"/>
        </patternFill>
      </fill>
    </dxf>
    <dxf>
      <fill>
        <patternFill patternType="solid">
          <fgColor rgb="FFD9E2F3"/>
          <bgColor rgb="FFD9E2F3"/>
        </patternFill>
      </fill>
    </dxf>
    <dxf>
      <fill>
        <patternFill patternType="solid">
          <fgColor rgb="FFC5E0B3"/>
          <bgColor rgb="FFC5E0B3"/>
        </patternFill>
      </fill>
    </dxf>
    <dxf>
      <fill>
        <patternFill patternType="solid">
          <fgColor rgb="FFA8D08D"/>
          <bgColor rgb="FFA8D08D"/>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654"/>
      <tableStyleElement type="firstRowStripe" dxfId="653"/>
      <tableStyleElement type="secondRowStripe" dxfId="652"/>
    </tableStyle>
    <tableStyle name="Total Income &amp; Dept. Funding-style" pivot="0" count="2" xr9:uid="{00000000-0011-0000-FFFF-FFFF01000000}">
      <tableStyleElement type="firstRowStripe" dxfId="651"/>
      <tableStyleElement type="secondRowStripe" dxfId="650"/>
    </tableStyle>
    <tableStyle name="Total Income &amp; Dept. Funding-style 2" pivot="0" count="3" xr9:uid="{00000000-0011-0000-FFFF-FFFF02000000}">
      <tableStyleElement type="headerRow" dxfId="649"/>
      <tableStyleElement type="firstRowStripe" dxfId="648"/>
      <tableStyleElement type="secondRowStripe" dxfId="647"/>
    </tableStyle>
    <tableStyle name="PD1-style" pivot="0" count="2" xr9:uid="{00000000-0011-0000-FFFF-FFFF03000000}">
      <tableStyleElement type="firstRowStripe" dxfId="646"/>
      <tableStyleElement type="secondRowStripe" dxfId="645"/>
    </tableStyle>
    <tableStyle name="PD2-style" pivot="0" count="3" xr9:uid="{00000000-0011-0000-FFFF-FFFF04000000}">
      <tableStyleElement type="headerRow" dxfId="644"/>
      <tableStyleElement type="firstRowStripe" dxfId="643"/>
      <tableStyleElement type="secondRowStripe" dxfId="642"/>
    </tableStyle>
    <tableStyle name="PD3-style" pivot="0" count="3" xr9:uid="{00000000-0011-0000-FFFF-FFFF05000000}">
      <tableStyleElement type="headerRow" dxfId="641"/>
      <tableStyleElement type="firstRowStripe" dxfId="640"/>
      <tableStyleElement type="secondRowStripe" dxfId="639"/>
    </tableStyle>
    <tableStyle name="PD4-style" pivot="0" count="3" xr9:uid="{00000000-0011-0000-FFFF-FFFF06000000}">
      <tableStyleElement type="headerRow" dxfId="638"/>
      <tableStyleElement type="firstRowStripe" dxfId="637"/>
      <tableStyleElement type="secondRowStripe" dxfId="636"/>
    </tableStyle>
    <tableStyle name="PD5-style" pivot="0" count="3" xr9:uid="{00000000-0011-0000-FFFF-FFFF07000000}">
      <tableStyleElement type="headerRow" dxfId="635"/>
      <tableStyleElement type="firstRowStripe" dxfId="634"/>
      <tableStyleElement type="secondRowStripe" dxfId="633"/>
    </tableStyle>
    <tableStyle name="Competition Info-style" pivot="0" count="3" xr9:uid="{00000000-0011-0000-FFFF-FFFF08000000}">
      <tableStyleElement type="headerRow" dxfId="632"/>
      <tableStyleElement type="firstRowStripe" dxfId="631"/>
      <tableStyleElement type="secondRowStripe" dxfId="630"/>
    </tableStyle>
    <tableStyle name="Competition Info-style 2" pivot="0" count="3" xr9:uid="{00000000-0011-0000-FFFF-FFFF09000000}">
      <tableStyleElement type="headerRow" dxfId="629"/>
      <tableStyleElement type="firstRowStripe" dxfId="628"/>
      <tableStyleElement type="secondRowStripe" dxfId="627"/>
    </tableStyle>
    <tableStyle name="Other Expenses-style" pivot="0" count="3" xr9:uid="{00000000-0011-0000-FFFF-FFFF0A000000}">
      <tableStyleElement type="headerRow" dxfId="626"/>
      <tableStyleElement type="firstRowStripe" dxfId="625"/>
      <tableStyleElement type="secondRowStripe" dxfId="624"/>
    </tableStyle>
    <tableStyle name="Other Expenses-style 2" pivot="0" count="2" xr9:uid="{00000000-0011-0000-FFFF-FFFF0B000000}">
      <tableStyleElement type="firstRowStripe" dxfId="623"/>
      <tableStyleElement type="secondRowStripe" dxfId="622"/>
    </tableStyle>
    <tableStyle name="Other Expenses-style 3" pivot="0" count="2" xr9:uid="{00000000-0011-0000-FFFF-FFFF0C000000}">
      <tableStyleElement type="firstRowStripe" dxfId="621"/>
      <tableStyleElement type="secondRowStripe" dxfId="620"/>
    </tableStyle>
    <tableStyle name="Other Expenses-style 4" pivot="0" count="3" xr9:uid="{00000000-0011-0000-FFFF-FFFF0D000000}">
      <tableStyleElement type="headerRow" dxfId="619"/>
      <tableStyleElement type="firstRowStripe" dxfId="618"/>
      <tableStyleElement type="secondRowStripe" dxfId="617"/>
    </tableStyle>
    <tableStyle name="Other Expenses-style 5" pivot="0" count="3" xr9:uid="{00000000-0011-0000-FFFF-FFFF0E000000}">
      <tableStyleElement type="headerRow" dxfId="616"/>
      <tableStyleElement type="firstRowStripe" dxfId="615"/>
      <tableStyleElement type="secondRowStripe" dxfId="614"/>
    </tableStyle>
    <tableStyle name="Other Expenses-style 6" pivot="0" count="2" xr9:uid="{00000000-0011-0000-FFFF-FFFF0F000000}">
      <tableStyleElement type="firstRowStripe" dxfId="613"/>
      <tableStyleElement type="secondRowStripe" dxfId="612"/>
    </tableStyle>
    <tableStyle name="Other Expenses-style 7" pivot="0" count="2" xr9:uid="{00000000-0011-0000-FFFF-FFFF10000000}">
      <tableStyleElement type="firstRowStripe" dxfId="611"/>
      <tableStyleElement type="secondRowStripe" dxfId="610"/>
    </tableStyle>
    <tableStyle name="Other Expenses-style 8" pivot="0" count="2" xr9:uid="{00000000-0011-0000-FFFF-FFFF11000000}">
      <tableStyleElement type="firstRowStripe" dxfId="609"/>
      <tableStyleElement type="secondRowStripe" dxfId="608"/>
    </tableStyle>
    <tableStyle name="Other Expenses-style 9" pivot="0" count="2" xr9:uid="{00000000-0011-0000-FFFF-FFFF12000000}">
      <tableStyleElement type="firstRowStripe" dxfId="607"/>
      <tableStyleElement type="secondRowStripe" dxfId="606"/>
    </tableStyle>
    <tableStyle name="Table Style 1" pivot="0" count="1" xr9:uid="{653742CA-D167-413D-BC9D-A3D3E46412FB}">
      <tableStyleElement type="wholeTable" dxfId="605"/>
    </tableStyle>
    <tableStyle name="Table Style 2" pivot="0" count="4" xr9:uid="{E652F692-14FB-4E54-A445-2514E309FB59}">
      <tableStyleElement type="wholeTable" dxfId="604"/>
      <tableStyleElement type="headerRow" dxfId="603"/>
      <tableStyleElement type="firstRowStripe" dxfId="602"/>
      <tableStyleElement type="secondRowStripe" dxfId="601"/>
    </tableStyle>
  </tableStyles>
  <colors>
    <mruColors>
      <color rgb="FFFCF26A"/>
      <color rgb="FFFF9999"/>
      <color rgb="FFD6CAD1"/>
      <color rgb="FF93D3D1"/>
      <color rgb="FFADE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7405.2687139999989</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7216.6571707999974</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v>Income</c:v>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1-FE70-44BA-AA26-959764DD2F48}"/>
              </c:ext>
            </c:extLst>
          </c:dPt>
          <c:dLbls>
            <c:dLbl>
              <c:idx val="0"/>
              <c:numFmt formatCode="#,##0.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FE70-44BA-AA26-959764DD2F48}"/>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7405.2687139999989</c:v>
                </c:pt>
              </c:numCache>
            </c:numRef>
          </c:val>
          <c:extLst>
            <c:ext xmlns:c16="http://schemas.microsoft.com/office/drawing/2014/chart" uri="{C3380CC4-5D6E-409C-BE32-E72D297353CC}">
              <c16:uniqueId val="{00000002-FE70-44BA-AA26-959764DD2F48}"/>
            </c:ext>
          </c:extLst>
        </c:ser>
        <c:ser>
          <c:idx val="1"/>
          <c:order val="1"/>
          <c:tx>
            <c:v>Expenses</c:v>
          </c:tx>
          <c:spPr>
            <a:solidFill>
              <a:srgbClr val="FF9999"/>
            </a:solidFill>
            <a:ln>
              <a:solidFill>
                <a:schemeClr val="tx1"/>
              </a:solidFill>
            </a:ln>
            <a:effectLst/>
          </c:spPr>
          <c:invertIfNegative val="0"/>
          <c:dLbls>
            <c:numFmt formatCode="#,##0.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7216.6571707999974</c:v>
                </c:pt>
              </c:numCache>
            </c:numRef>
          </c:val>
          <c:extLst>
            <c:ext xmlns:c16="http://schemas.microsoft.com/office/drawing/2014/chart" uri="{C3380CC4-5D6E-409C-BE32-E72D297353CC}">
              <c16:uniqueId val="{00000003-FE70-44BA-AA26-959764DD2F48}"/>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59101</xdr:colOff>
      <xdr:row>21</xdr:row>
      <xdr:rowOff>298373</xdr:rowOff>
    </xdr:from>
    <xdr:to>
      <xdr:col>7</xdr:col>
      <xdr:colOff>711506</xdr:colOff>
      <xdr:row>36</xdr:row>
      <xdr:rowOff>161293</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59101</xdr:colOff>
      <xdr:row>21</xdr:row>
      <xdr:rowOff>298373</xdr:rowOff>
    </xdr:from>
    <xdr:to>
      <xdr:col>7</xdr:col>
      <xdr:colOff>711506</xdr:colOff>
      <xdr:row>36</xdr:row>
      <xdr:rowOff>161293</xdr:rowOff>
    </xdr:to>
    <xdr:graphicFrame macro="">
      <xdr:nvGraphicFramePr>
        <xdr:cNvPr id="4" name="Chart 3">
          <a:extLst>
            <a:ext uri="{FF2B5EF4-FFF2-40B4-BE49-F238E27FC236}">
              <a16:creationId xmlns:a16="http://schemas.microsoft.com/office/drawing/2014/main" id="{DB9BF0F4-C5FD-4379-8B34-4051FCF5B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7:J137" totalsRowShown="0" headerRowDxfId="560" dataDxfId="558" headerRowBorderDxfId="559" tableBorderDxfId="557" totalsRowBorderDxfId="556" headerRowCellStyle="Normal 35">
  <autoFilter ref="G7:J137" xr:uid="{9CBC921C-724E-4ED0-B29B-F4D44911509D}"/>
  <tableColumns count="4">
    <tableColumn id="1" xr3:uid="{19D5F56A-ED09-44C0-9096-E68CA4AA505D}" name="Income Category" dataDxfId="555" dataCellStyle="Normal 35"/>
    <tableColumn id="2" xr3:uid="{C006C6C3-FE0F-44CB-8D62-E503CF9848E0}" name="Source of Income" dataDxfId="554" dataCellStyle="Normal 35"/>
    <tableColumn id="3" xr3:uid="{95A3D315-CA5E-45D3-BE12-385DA0DC9610}" name="Amount" dataDxfId="553" dataCellStyle="Normal 35"/>
    <tableColumn id="4" xr3:uid="{5CCCE087-59ED-47CC-B02C-BF751C72BC98}" name="Received (R) / Applied for (A)" dataDxfId="552"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1E67B8C-525D-4B98-B0C4-B9B278427718}" name="Table_125811121318" displayName="Table_125811121318" ref="A15:N192" dataDxfId="328">
  <tableColumns count="14">
    <tableColumn id="1" xr3:uid="{48231101-9CF0-4974-8714-800F79EE2B6E}" name="ITEM" dataDxfId="327"/>
    <tableColumn id="16" xr3:uid="{4DA1F2F7-2298-4FDE-9587-2BF7622AB522}" name="CATEGORY" dataDxfId="326"/>
    <tableColumn id="3" xr3:uid="{78D41F10-1B58-49B4-821F-66607A58B7CF}" name="QUANTITY" dataDxfId="325"/>
    <tableColumn id="4" xr3:uid="{4B744EEA-BF08-4B71-A89A-BA424F8F2271}" name="AMOUNT/UNIT" dataDxfId="324"/>
    <tableColumn id="5" xr3:uid="{65509AED-3948-40D0-A810-0B1ADB494DD4}" name="TAX + SHIPPING" dataDxfId="323"/>
    <tableColumn id="6" xr3:uid="{E800F9D5-0E8B-43E5-83AA-07EA0412D5AE}" name="CURRENCY" dataDxfId="322"/>
    <tableColumn id="7" xr3:uid="{2C0C39BF-D2FD-40C2-8536-449E601EC53B}" name="SUBTOTAL" dataDxfId="321">
      <calculatedColumnFormula>IF(D16&lt;&gt;"",C16*D16,"")</calculatedColumnFormula>
    </tableColumn>
    <tableColumn id="8" xr3:uid="{8F8039E4-1CF7-4262-84C2-C42CEFB36252}" name="TOTAL" dataDxfId="320">
      <calculatedColumnFormula>IF(D16&lt;&gt;"",G16+E16,"")</calculatedColumnFormula>
    </tableColumn>
    <tableColumn id="9" xr3:uid="{1BE32B2D-BDC4-41CE-A841-E0A1D21312CC}" name="SUBTOTAL IN CAD" dataDxfId="319">
      <calculatedColumnFormula>IF(G16&lt;&gt;"",G16*VLOOKUP(F16,'Group Information'!$A$19:$B$25,2,0),"")</calculatedColumnFormula>
    </tableColumn>
    <tableColumn id="10" xr3:uid="{5103A0D5-A18E-405C-B97A-DC03E4F1DC4E}" name="TOTAL IN CAD" dataDxfId="318">
      <calculatedColumnFormula>IF(H16&lt;&gt;"",H16*VLOOKUP(F16,'Group Information'!$A$19:$B$25,2,0),"")</calculatedColumnFormula>
    </tableColumn>
    <tableColumn id="13" xr3:uid="{D38C1CA7-2DE0-46E7-9DBC-D1C4672BDD15}" name="Link to Source" dataDxfId="317"/>
    <tableColumn id="14" xr3:uid="{3F2799A5-5C3F-4400-9682-1359906C8C68}" name="Quote Supplemented?" dataDxfId="316"/>
    <tableColumn id="12" xr3:uid="{29FFCC57-28D3-4B45-A185-82FB71F9DB28}" name="Discount %" dataDxfId="315"/>
    <tableColumn id="15" xr3:uid="{80FFA3C5-ADBA-43C2-BC50-016A8ED45F6D}" name="REFERENCE (Briefly explain use, justify cost, explain in-kind donation amount if expected)" dataDxfId="314"/>
  </tableColumns>
  <tableStyleInfo name="Projects-style" showFirstColumn="1" showLastColumn="1" showRowStripes="1"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893196F-540F-422E-97B2-C92DDACA20FC}" name="Table_12581112131819" displayName="Table_12581112131819" ref="A15:N192" dataDxfId="288">
  <tableColumns count="14">
    <tableColumn id="1" xr3:uid="{65588B5F-6980-409A-AA81-64033AD8BCC1}" name="ITEM" dataDxfId="287"/>
    <tableColumn id="16" xr3:uid="{F8DD8D5E-FA3C-41A5-A215-8E1D6D3700C1}" name="CATEGORY" dataDxfId="286"/>
    <tableColumn id="3" xr3:uid="{F8F904D8-D534-44BC-96C0-EEDB08FE435E}" name="QUANTITY" dataDxfId="285"/>
    <tableColumn id="4" xr3:uid="{D59B739E-3F58-44BF-BBD7-71A3603721C3}" name="AMOUNT/UNIT" dataDxfId="284"/>
    <tableColumn id="5" xr3:uid="{C4077C12-F4DE-40AF-A5CB-3F73BAE21782}" name="TAX + SHIPPING" dataDxfId="283"/>
    <tableColumn id="6" xr3:uid="{8BA95D77-C4B1-402D-98B3-483A00ABF230}" name="CURRENCY" dataDxfId="282"/>
    <tableColumn id="7" xr3:uid="{2E8206BC-FFF7-441D-A804-6FF663BEBC9D}" name="SUBTOTAL" dataDxfId="281">
      <calculatedColumnFormula>IF(D16&lt;&gt;"",C16*D16,"")</calculatedColumnFormula>
    </tableColumn>
    <tableColumn id="8" xr3:uid="{9ECAD99F-D4A3-4D84-A99E-7DF4D7F3591E}" name="TOTAL" dataDxfId="280">
      <calculatedColumnFormula>IF(D16&lt;&gt;"",G16+E16,"")</calculatedColumnFormula>
    </tableColumn>
    <tableColumn id="9" xr3:uid="{B2DD399F-0F9E-4B6E-8F38-A51082C92C64}" name="SUBTOTAL IN CAD" dataDxfId="279">
      <calculatedColumnFormula>IF(G16&lt;&gt;"",G16*VLOOKUP(F16,'Group Information'!$A$19:$B$25,2,0),"")</calculatedColumnFormula>
    </tableColumn>
    <tableColumn id="10" xr3:uid="{6EEF77A0-AAEE-470F-BB61-6AE71D8A5917}" name="TOTAL IN CAD" dataDxfId="278">
      <calculatedColumnFormula>IF(H16&lt;&gt;"",H16*VLOOKUP(F16,'Group Information'!$A$19:$B$25,2,0),"")</calculatedColumnFormula>
    </tableColumn>
    <tableColumn id="13" xr3:uid="{B0823EB0-1650-4693-BBCD-58823DCB96A8}" name="Link to Source" dataDxfId="277"/>
    <tableColumn id="14" xr3:uid="{F2E092E5-70AC-44C5-AC01-12A1BE9F4EFA}" name="Quote Supplemented?" dataDxfId="276"/>
    <tableColumn id="12" xr3:uid="{16DF96C4-1A7B-4660-AEF4-72396AA2EFD1}" name="Discount %" dataDxfId="275"/>
    <tableColumn id="15" xr3:uid="{C4BF0BC6-C7E0-4AE8-B701-72D470369B37}" name="REFERENCE (Briefly explain use, justify cost, explain in-kind donation amount if expected)" dataDxfId="274"/>
  </tableColumns>
  <tableStyleInfo name="Projects-style" showFirstColumn="1" showLastColumn="1" showRowStripes="1"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45" totalsRowDxfId="243" tableBorderDxfId="244">
  <tableColumns count="9">
    <tableColumn id="1" xr3:uid="{00000000-0010-0000-0300-000001000000}" name="Column1" dataDxfId="242"/>
    <tableColumn id="2" xr3:uid="{00000000-0010-0000-0300-000002000000}" name="Column2" dataDxfId="241"/>
    <tableColumn id="3" xr3:uid="{00000000-0010-0000-0300-000003000000}" name="Column3" dataDxfId="240"/>
    <tableColumn id="4" xr3:uid="{00000000-0010-0000-0300-000004000000}" name="Column4" dataDxfId="239"/>
    <tableColumn id="9" xr3:uid="{8AE1F63D-B5A6-4141-8DA1-BFDB83BAE6F9}" name="Column9" dataDxfId="238"/>
    <tableColumn id="5" xr3:uid="{00000000-0010-0000-0300-000005000000}" name="Column5" dataDxfId="237"/>
    <tableColumn id="6" xr3:uid="{00000000-0010-0000-0300-000006000000}" name="Column6" dataDxfId="236"/>
    <tableColumn id="7" xr3:uid="{00000000-0010-0000-0300-000007000000}" name="Column7" dataDxfId="235"/>
    <tableColumn id="8" xr3:uid="{00000000-0010-0000-0300-000008000000}" name="Column8" dataDxfId="234"/>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3CC0CB-4485-4961-9863-C889701810D0}" name="Table_414" displayName="Table_414" ref="A48:I225" headerRowCount="0" headerRowDxfId="205" totalsRowDxfId="203" tableBorderDxfId="204">
  <tableColumns count="9">
    <tableColumn id="1" xr3:uid="{BE81EB36-E2EF-4002-B35E-D17993CD81E6}" name="Column1" dataDxfId="202"/>
    <tableColumn id="2" xr3:uid="{D928C227-D45B-49FE-AB5F-27A00776A19D}" name="Column2" dataDxfId="201"/>
    <tableColumn id="3" xr3:uid="{8F64F63E-15D8-4EB9-9D4B-C9A6D6734BC3}" name="Column3" dataDxfId="200"/>
    <tableColumn id="4" xr3:uid="{923EEA4D-EED1-4578-93B2-34605509CDB0}" name="Column4" dataDxfId="199"/>
    <tableColumn id="9" xr3:uid="{E8AA6728-F704-4F41-8FBA-277C67599DCB}" name="Column9" dataDxfId="198"/>
    <tableColumn id="5" xr3:uid="{DCE48A8A-8727-45C7-9269-829ED80B7212}" name="Column5" dataDxfId="197"/>
    <tableColumn id="6" xr3:uid="{EC06044E-2482-4845-AFC9-44A2F67A83F3}" name="Column6" dataDxfId="196"/>
    <tableColumn id="7" xr3:uid="{86B8F75A-A9DC-4FB4-B93B-E3911F1A2115}" name="Column7" dataDxfId="195"/>
    <tableColumn id="8" xr3:uid="{AB137036-38A2-4D90-91E9-18A762CCFE5F}" name="Column8" dataDxfId="194"/>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48EEE4B-C3AF-4730-BB2A-3E1722C592EE}" name="Table_41415" displayName="Table_41415" ref="A48:I225" headerRowCount="0" headerRowDxfId="165" totalsRowDxfId="163" tableBorderDxfId="164">
  <tableColumns count="9">
    <tableColumn id="1" xr3:uid="{0364A8AC-C794-44F1-ACD4-F1AF30008905}" name="Column1" dataDxfId="162"/>
    <tableColumn id="2" xr3:uid="{5ACED554-1369-4341-AF87-3511748ED94E}" name="Column2" dataDxfId="161"/>
    <tableColumn id="3" xr3:uid="{99F67CBD-E44B-4DD0-A011-F9D6A58E5B78}" name="Column3" dataDxfId="160"/>
    <tableColumn id="4" xr3:uid="{25A9464A-E939-40BE-923D-4AD05CA143E8}" name="Column4" dataDxfId="159"/>
    <tableColumn id="9" xr3:uid="{255D9B7B-1918-4F77-AD9F-2E2F66F13AE2}" name="Column9" dataDxfId="158"/>
    <tableColumn id="5" xr3:uid="{ADFFD348-3E93-4B35-9610-0257775D49A5}" name="Column5" dataDxfId="157"/>
    <tableColumn id="6" xr3:uid="{7CFED132-83EF-4E91-9127-FCEB92DE9B11}" name="Column6" dataDxfId="156"/>
    <tableColumn id="7" xr3:uid="{E26E7A9E-055D-41D7-B57E-1BD27B73AB35}" name="Column7" dataDxfId="155"/>
    <tableColumn id="8" xr3:uid="{F923EE52-1C99-4DA1-89A6-9CB307F055B3}" name="Column8" dataDxfId="154"/>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E1FB1-003F-4ED0-BD86-BF15ED4E4771}" name="Table_4141516" displayName="Table_4141516" ref="A48:I225" headerRowCount="0" headerRowDxfId="125" totalsRowDxfId="123" tableBorderDxfId="124">
  <tableColumns count="9">
    <tableColumn id="1" xr3:uid="{8F305D50-D711-41B2-8CD9-79F2B30E48E6}" name="Column1" dataDxfId="122"/>
    <tableColumn id="2" xr3:uid="{E1D6DAE4-5BB5-4E2E-A603-463C679EFA81}" name="Column2" dataDxfId="121"/>
    <tableColumn id="3" xr3:uid="{1ACACB7D-A53C-41E2-9F42-955EEB3FD37D}" name="Column3" dataDxfId="120"/>
    <tableColumn id="4" xr3:uid="{FBB7E21A-5100-4BFE-8FCD-6113879F8720}" name="Column4" dataDxfId="119"/>
    <tableColumn id="9" xr3:uid="{9C58780A-7040-4063-B5AA-485F0D351DBD}" name="Column9" dataDxfId="118"/>
    <tableColumn id="5" xr3:uid="{1438EF53-A074-4DBC-9D4E-A3D4FC5D5136}" name="Column5" dataDxfId="117"/>
    <tableColumn id="6" xr3:uid="{7BD2E9D0-E838-41AA-9788-F18DADD2C8C9}" name="Column6" dataDxfId="116"/>
    <tableColumn id="7" xr3:uid="{56DA5EBE-030F-45A4-BD71-5520858A6404}" name="Column7" dataDxfId="115"/>
    <tableColumn id="8" xr3:uid="{5B7589A1-AD4F-4472-90CB-4F4E72D1DE93}" name="Column8" dataDxfId="114"/>
  </tableColumns>
  <tableStyleInfo name="PD1-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CE23E2-BFD7-43EA-AAF4-01598B7D90C3}" name="Table_414151617" displayName="Table_414151617" ref="A48:I225" headerRowCount="0" headerRowDxfId="85" totalsRowDxfId="83" tableBorderDxfId="84">
  <tableColumns count="9">
    <tableColumn id="1" xr3:uid="{10DD0937-E51A-4333-A07C-CD00CF70C733}" name="Column1" dataDxfId="82"/>
    <tableColumn id="2" xr3:uid="{81710344-8E0C-492C-9F98-F0E3C6B603A4}" name="Column2" dataDxfId="81"/>
    <tableColumn id="3" xr3:uid="{C2528B01-BB33-42E9-96F6-2D49412B32DE}" name="Column3" dataDxfId="80"/>
    <tableColumn id="4" xr3:uid="{B01AF82C-3D2C-4683-AF81-92E0865FC195}" name="Column4" dataDxfId="79"/>
    <tableColumn id="9" xr3:uid="{873B9EC4-3183-467D-918E-FCFE8FF7124A}" name="Column9" dataDxfId="78"/>
    <tableColumn id="5" xr3:uid="{27B32494-1593-41A5-B7E0-78D23DB4165E}" name="Column5" dataDxfId="77"/>
    <tableColumn id="6" xr3:uid="{288212BD-CD60-4EC4-AE64-5A27CCC23F46}" name="Column6" dataDxfId="76"/>
    <tableColumn id="7" xr3:uid="{3C8DA908-9EC9-4172-A585-1B4E3E305178}" name="Column7" dataDxfId="75"/>
    <tableColumn id="8" xr3:uid="{5D62E1C9-2894-426C-AF7F-8CA21B9FFC44}" name="Column8" dataDxfId="74"/>
  </tableColumns>
  <tableStyleInfo name="PD1-style"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6:L176" totalsRowShown="0" headerRowDxfId="49" dataDxfId="47" headerRowBorderDxfId="48" tableBorderDxfId="46">
  <autoFilter ref="A46:L176" xr:uid="{D0B48CFD-2427-42F3-97AD-48DEF0BCDB6D}"/>
  <tableColumns count="12">
    <tableColumn id="1" xr3:uid="{1A2C3B76-859D-4868-8CC0-0707793A979E}" name="ITEM" dataDxfId="45"/>
    <tableColumn id="2" xr3:uid="{2569B24E-0200-4CD4-B6A0-71FDB7DC145A}" name="QTY" dataDxfId="44"/>
    <tableColumn id="3" xr3:uid="{9E983E8F-492E-46E4-AD9E-E94911FA7BB6}" name="AMOUNT/UNIT" dataDxfId="43"/>
    <tableColumn id="4" xr3:uid="{CD9DD757-AEB3-427B-9CFF-455898040779}" name="TAX + SHIPPING" dataDxfId="42"/>
    <tableColumn id="5" xr3:uid="{AEF560F5-E572-42BA-BD5A-58D39B3E5FAC}" name="CURRENCY" dataDxfId="41"/>
    <tableColumn id="6" xr3:uid="{980FC764-40CD-4973-9DD8-7694EE662723}" name="SUBTOTAL" dataDxfId="40">
      <calculatedColumnFormula>IF(C47&lt;&gt;"",B47*C47,"")</calculatedColumnFormula>
    </tableColumn>
    <tableColumn id="7" xr3:uid="{98627CFA-B3FE-4AFC-952A-D94EF444A2C4}" name="TOTAL" dataDxfId="39">
      <calculatedColumnFormula>IF(C47&lt;&gt;"",F47+D47,"")</calculatedColumnFormula>
    </tableColumn>
    <tableColumn id="8" xr3:uid="{C7360F54-9639-449B-8141-1DA261252B39}" name="SUBTOTAL IN CAD" dataDxfId="38">
      <calculatedColumnFormula>IF(F47&lt;&gt;"",F47*VLOOKUP(E47,'Group Information'!$A$19:$B$25,2,0),"")</calculatedColumnFormula>
    </tableColumn>
    <tableColumn id="9" xr3:uid="{703DB394-F6B7-432D-A35D-55EFC0410B7E}" name="TOTAL IN CAD" dataDxfId="37">
      <calculatedColumnFormula>IF(G47&lt;&gt;"",G47*VLOOKUP(E47,'Group Information'!$A$19:$B$25,2,0),"")</calculatedColumnFormula>
    </tableColumn>
    <tableColumn id="11" xr3:uid="{B298DA89-E7DA-49EC-A1EB-518E4283E4E5}" name="Discount %" dataDxfId="36"/>
    <tableColumn id="12" xr3:uid="{2FA70963-EF5F-4D52-BB38-93AEF462DACE}" name="Link to Source" dataDxfId="35"/>
    <tableColumn id="13" xr3:uid="{F19CD8C2-2AE8-4872-A9F5-2EDCE5C717D9}" name="Explain the need for the purchase and how your team will ensure its longevity" dataDxfId="34"/>
  </tableColumns>
  <tableStyleInfo name="Table Style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6:M41" totalsRowShown="0" headerRowDxfId="33" dataDxfId="32">
  <autoFilter ref="A36:M41" xr:uid="{6FD9908D-C8B6-4708-92D7-16C239BEEEC1}"/>
  <tableColumns count="13">
    <tableColumn id="1" xr3:uid="{C76B906F-3E99-4DBA-B62C-8816C6CB6382}" name="ITEM" dataDxfId="31"/>
    <tableColumn id="2" xr3:uid="{371251F2-7597-4F8B-89BE-22E701FC9A01}" name="QTY" dataDxfId="30"/>
    <tableColumn id="3" xr3:uid="{A8DE51F9-D49D-4CD6-85A5-154DEC0AF1C7}" name="AMOUNT/UNIT" dataDxfId="29"/>
    <tableColumn id="4" xr3:uid="{BFB91887-5733-4489-9CF4-F57738111FE4}" name="TAX + SHIPPING" dataDxfId="28"/>
    <tableColumn id="5" xr3:uid="{11729469-59DD-4430-AAF4-DA0F927433E5}" name="CURRENCY" dataDxfId="27"/>
    <tableColumn id="6" xr3:uid="{9D6D6625-B370-4FF8-8DE5-45197FD66A0B}" name="SUBTOTAL" dataDxfId="26">
      <calculatedColumnFormula>IF(C37&lt;&gt;"",B37*C37,"")</calculatedColumnFormula>
    </tableColumn>
    <tableColumn id="7" xr3:uid="{94013389-E2DE-4656-9BCF-E6FC11F3BADE}" name="TOTAL" dataDxfId="25">
      <calculatedColumnFormula>IF(C37&lt;&gt;"",F37+D37,"")</calculatedColumnFormula>
    </tableColumn>
    <tableColumn id="8" xr3:uid="{D01E3A5D-D027-46D4-AC11-1B2C6625F0DB}" name="SUBTOTAL IN CAD" dataDxfId="24">
      <calculatedColumnFormula>IF(F37&lt;&gt;"",F37*VLOOKUP(E37,'Group Information'!$A$19:$B$25,2,0),"")</calculatedColumnFormula>
    </tableColumn>
    <tableColumn id="9" xr3:uid="{74E3AEF2-DBDD-4E48-8378-48768C817389}" name="TOTAL IN CAD" dataDxfId="23">
      <calculatedColumnFormula>IF(G37&lt;&gt;"",G37*VLOOKUP(E37,'Group Information'!$A$19:$B$25,2,0),"")</calculatedColumnFormula>
    </tableColumn>
    <tableColumn id="11" xr3:uid="{10A34E19-4ADD-4F23-B37F-E73D6A881EFC}" name="Discount %" dataDxfId="22"/>
    <tableColumn id="12" xr3:uid="{134DB76B-9A0C-4287-A80A-643F41290151}" name="Link to Source" dataDxfId="21"/>
    <tableColumn id="13" xr3:uid="{CE5481CF-447B-4097-81E0-E1A069063EF6}" name="Explain the need for the purchase, why alternatives are not available, and/or what teams benefit if applicable" dataDxfId="20"/>
    <tableColumn id="14" xr3:uid="{DCA03199-030D-4F71-9B24-08D6FAA7790D}" name="# of Teams Benefiting" dataDxfId="19"/>
  </tableColumns>
  <tableStyleInfo name="Table Style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6:L28" totalsRowShown="0" headerRowDxfId="18" dataDxfId="17" tableBorderDxfId="16">
  <autoFilter ref="A6:L28" xr:uid="{383AE2BF-D44C-45C7-9CF3-87A96C55DBE8}"/>
  <tableColumns count="12">
    <tableColumn id="1" xr3:uid="{B333C7E6-2560-4544-8407-C9A41CDC4A5A}" name="ITEM" dataDxfId="15"/>
    <tableColumn id="2" xr3:uid="{A9C7385A-CF3F-4496-9B84-891BDC7C55A8}" name="QTY" dataDxfId="14"/>
    <tableColumn id="3" xr3:uid="{B1C2C26F-FC7B-47C2-A4A9-FE96D4D02A28}" name="AMOUNT/UNIT" dataDxfId="13"/>
    <tableColumn id="4" xr3:uid="{09881B00-0733-49F5-93C4-7C212F8B6148}" name="TAX + SHIPPING" dataDxfId="12"/>
    <tableColumn id="5" xr3:uid="{E73ECFAC-A24F-43E4-8A9C-D7A5F16A31F1}" name="CURRENCY" dataDxfId="11"/>
    <tableColumn id="6" xr3:uid="{298F0D4B-A3A6-491A-9EC0-242E50303845}" name="SUBTOTAL" dataDxfId="10">
      <calculatedColumnFormula>IF(C7&lt;&gt;"",B7*C7,"")</calculatedColumnFormula>
    </tableColumn>
    <tableColumn id="7" xr3:uid="{7136968A-F910-4ADD-B11E-8815484CA755}" name="TOTAL" dataDxfId="9">
      <calculatedColumnFormula>IF(C7&lt;&gt;"",F7+D7,"")</calculatedColumnFormula>
    </tableColumn>
    <tableColumn id="8" xr3:uid="{8AF5AC67-4A41-4A1E-8D58-6B70CE0E4B83}" name="SUBTOTAL IN CAD" dataDxfId="8">
      <calculatedColumnFormula>IF(F7&lt;&gt;"",F7*VLOOKUP(E7,'Group Information'!$A$19:$B$25,2,0),"")</calculatedColumnFormula>
    </tableColumn>
    <tableColumn id="9" xr3:uid="{193E8255-E01B-4C0A-B2DB-3820EC7946A9}" name="TOTAL IN CAD" dataDxfId="7">
      <calculatedColumnFormula>IF(G7&lt;&gt;"",G7*VLOOKUP(E7,'Group Information'!$A$19:$B$25,2,0),"")</calculatedColumnFormula>
    </tableColumn>
    <tableColumn id="11" xr3:uid="{2313EDF2-D59C-4835-BDA5-680DEA51AF0A}" name="Discount %" dataDxfId="6"/>
    <tableColumn id="12" xr3:uid="{C8A8236A-9FC7-44A5-884C-B070A607969C}" name="Link to Source" dataDxfId="5"/>
    <tableColumn id="13" xr3:uid="{7FF87194-3003-4F41-AD34-097F0D8FD278}" name="Explain the need for the purchase and how your team will ensure its longevity" dataDxfId="4"/>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7:E137" totalsRowShown="0" headerRowDxfId="551" dataDxfId="549" headerRowBorderDxfId="550" tableBorderDxfId="548" totalsRowBorderDxfId="547" headerRowCellStyle="Normal 35">
  <autoFilter ref="A7:E137" xr:uid="{6AC0AE28-CF6B-4DD0-8D92-99369BB7DE80}"/>
  <tableColumns count="5">
    <tableColumn id="1" xr3:uid="{A3D6E622-1946-48FE-B457-E2FFD10855CA}" name="Expense Category" dataDxfId="546" dataCellStyle="Normal 35"/>
    <tableColumn id="2" xr3:uid="{A6E36BDF-5DA9-4E67-9E8A-986FD5D6A8FD}" name="Expense" dataDxfId="545" dataCellStyle="Currency 3"/>
    <tableColumn id="3" xr3:uid="{E05F269A-D77D-4087-9C21-130FBBA3B030}" name="Amount" dataDxfId="544" dataCellStyle="Normal 35"/>
    <tableColumn id="4" xr3:uid="{3475DCD1-7734-4CA0-8972-8F91E06E4A6E}" name="Justification" dataDxfId="543" dataCellStyle="Normal 35"/>
    <tableColumn id="5" xr3:uid="{2544AF73-E1B0-4BCE-B900-F3FBB433168F}" name="Link" dataDxfId="542"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2:I150" headerRowDxfId="535" dataDxfId="533" totalsRowDxfId="532" headerRowBorderDxfId="534">
  <tableColumns count="9">
    <tableColumn id="1" xr3:uid="{5EB92049-4A4D-4602-97BA-80C2394AE5FB}" name="Income Category" dataDxfId="531"/>
    <tableColumn id="2" xr3:uid="{BED1903C-0D61-4E4A-8042-32C1304DBFFC}" name="Source of Income" dataDxfId="530"/>
    <tableColumn id="3" xr3:uid="{4E921A3D-FB63-4CF5-B814-6DB73332184B}" name="Total amount/value received (in CAD)" dataDxfId="529"/>
    <tableColumn id="4" xr3:uid="{276D3EFA-711A-46F8-99AF-32FCC601BAA7}" name="Duration of Funding" dataDxfId="528"/>
    <tableColumn id="10" xr3:uid="{997DC9D5-B0A4-44CC-A429-CABAE42ACB3A}" name="Funding runs out on:" dataDxfId="527"/>
    <tableColumn id="5" xr3:uid="{9E4AF4F4-2C62-433C-B4FE-373A8485A582}" name="Amount reserved for future years" dataDxfId="526"/>
    <tableColumn id="9" xr3:uid="{E6AD6CA2-D976-43BE-9B82-95CB6849AFBB}" name="Amount to use this year" dataDxfId="525"/>
    <tableColumn id="6" xr3:uid="{8FD76D85-34EB-49E9-BF74-89BF2815144D}" name="Received?" dataDxfId="524" totalsRowDxfId="523"/>
    <tableColumn id="7" xr3:uid="{86024C08-C6ED-4DAE-80CA-CB348E9617DD}" name="Notes" dataDxfId="522" totalsRowDxfId="521"/>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7" headerRowCount="0" totalsRowCount="1" headerRowDxfId="520" dataDxfId="519" totalsRowDxfId="518">
  <tableColumns count="2">
    <tableColumn id="1" xr3:uid="{182C4FE3-E1E9-4DFE-8027-38F707691481}" name="Column1" totalsRowFunction="custom" dataDxfId="517" totalsRowDxfId="516">
      <totalsRowFormula>SUM('Non-PAF Income &amp; Dept. Funding'!D5:D16)</totalsRowFormula>
    </tableColumn>
    <tableColumn id="2" xr3:uid="{12E2323F-440B-4055-BFC1-2168313D57EA}" name="Column2" totalsRowLabel="Expected Income" dataDxfId="515" totalsRowDxfId="514" dataCellStyle="Normal 4"/>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15:N192" dataDxfId="492">
  <tableColumns count="14">
    <tableColumn id="1" xr3:uid="{88E491B9-6EF7-4E6B-9DEA-7BB9C21A9D85}" name="ITEM" dataDxfId="491"/>
    <tableColumn id="16" xr3:uid="{C813284A-6DFA-483E-AD7E-E44111245CBE}" name="CATEGORY" dataDxfId="490"/>
    <tableColumn id="3" xr3:uid="{60BB8D75-BD76-4B06-A7E0-63A46AF126C8}" name="QUANTITY" dataDxfId="489"/>
    <tableColumn id="4" xr3:uid="{126EC5AF-DF51-47B6-A129-AADE2840C9A1}" name="AMOUNT/UNIT" dataDxfId="488"/>
    <tableColumn id="5" xr3:uid="{B3FDF81F-DC56-4807-9A79-8EC5F9D06D1A}" name="TAX + SHIPPING" dataDxfId="487"/>
    <tableColumn id="6" xr3:uid="{C6829439-C8CB-406D-B771-829630C6149C}" name="CURRENCY" dataDxfId="486"/>
    <tableColumn id="7" xr3:uid="{DB75D01F-B006-4BAA-9F75-441C35C2C374}" name="SUBTOTAL" dataDxfId="485">
      <calculatedColumnFormula>IF(D16&lt;&gt;"",C16*D16,"")</calculatedColumnFormula>
    </tableColumn>
    <tableColumn id="8" xr3:uid="{C8BD687F-4C62-4F89-BE09-7EA49AE819AC}" name="TOTAL" dataDxfId="484">
      <calculatedColumnFormula>IF(D16&lt;&gt;"",G16+E16,"")</calculatedColumnFormula>
    </tableColumn>
    <tableColumn id="9" xr3:uid="{F5AF8D0D-4E57-47FE-A0EE-B90FC3F025DF}" name="SUBTOTAL IN CAD" dataDxfId="483">
      <calculatedColumnFormula>IF(G16&lt;&gt;"",G16*VLOOKUP(F16,'Group Information'!$A$19:$B$25,2,0),"")</calculatedColumnFormula>
    </tableColumn>
    <tableColumn id="10" xr3:uid="{245D2DE8-6A41-4A42-8268-7ED5C2A30C10}" name="TOTAL IN CAD" dataDxfId="482">
      <calculatedColumnFormula>IF(H16&lt;&gt;"",H16*VLOOKUP(F16,'Group Information'!$A$19:$B$25,2,0),"")</calculatedColumnFormula>
    </tableColumn>
    <tableColumn id="13" xr3:uid="{B60B4590-E9DA-4B3A-B384-36C0102B9AB7}" name="Link to Source" dataDxfId="481"/>
    <tableColumn id="14" xr3:uid="{83C6C72D-E187-45B6-935A-C48F9C462CAF}" name="Quote Supplemented?" dataDxfId="480"/>
    <tableColumn id="12" xr3:uid="{3FC26089-86BF-49FE-9B92-27F7F52B5407}" name="Discount %" dataDxfId="479"/>
    <tableColumn id="15" xr3:uid="{E4D7C635-6574-41A9-87BA-CFE6D75F820A}" name="REFERENCE (Briefly explain use, justify cost, explain in-kind donation amount if expected)" dataDxfId="478"/>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B4FCFD-B8CD-4917-98A3-57E5B2A824A8}" name="Table_1258" displayName="Table_1258" ref="A15:N192" dataDxfId="454">
  <tableColumns count="14">
    <tableColumn id="1" xr3:uid="{47909ECB-F4C6-43A2-AAA1-31C19AD703BC}" name="ITEM" dataDxfId="453"/>
    <tableColumn id="16" xr3:uid="{71E1CBD7-8468-4482-878B-A653FED5B5E0}" name="CATEGORY" dataDxfId="452"/>
    <tableColumn id="3" xr3:uid="{D8C8482A-7C39-44DF-8CE3-91FA14D58C06}" name="QUANTITY" dataDxfId="451"/>
    <tableColumn id="4" xr3:uid="{20DFF58A-FEF9-4F6C-8B34-7DE8B584618E}" name="AMOUNT/UNIT" dataDxfId="450"/>
    <tableColumn id="5" xr3:uid="{E9F2C4D7-54BD-4220-9CC6-5346C679CC2E}" name="TAX + SHIPPING" dataDxfId="449"/>
    <tableColumn id="6" xr3:uid="{038CC2FC-3114-4F01-93FC-53B32FC7EBAA}" name="CURRENCY" dataDxfId="448"/>
    <tableColumn id="7" xr3:uid="{DB971730-8190-49EF-8F74-BB4A4C50F92B}" name="SUBTOTAL" dataDxfId="447">
      <calculatedColumnFormula>IF(D16&lt;&gt;"",C16*D16,"")</calculatedColumnFormula>
    </tableColumn>
    <tableColumn id="8" xr3:uid="{F352B7A3-176C-4613-B9AE-EF5331EE54E3}" name="TOTAL" dataDxfId="446">
      <calculatedColumnFormula>IF(D16&lt;&gt;"",G16+E16,"")</calculatedColumnFormula>
    </tableColumn>
    <tableColumn id="9" xr3:uid="{430608E7-0D07-4878-8FD3-4C53194A7CC6}" name="SUBTOTAL IN CAD" dataDxfId="445">
      <calculatedColumnFormula>IF(G16&lt;&gt;"",G16*VLOOKUP(F16,'Group Information'!$A$19:$B$25,2,0),"")</calculatedColumnFormula>
    </tableColumn>
    <tableColumn id="10" xr3:uid="{C123F560-4B71-43DE-B5FD-2DB5B294464E}" name="TOTAL IN CAD" dataDxfId="444">
      <calculatedColumnFormula>IF(H16&lt;&gt;"",H16*VLOOKUP(F16,'Group Information'!$A$19:$B$25,2,0),"")</calculatedColumnFormula>
    </tableColumn>
    <tableColumn id="13" xr3:uid="{1783DA90-1E47-489C-9142-90E367FF2A05}" name="Link to Source" dataDxfId="443"/>
    <tableColumn id="14" xr3:uid="{3C45ED04-002D-435D-A0D5-7C5BD8219010}" name="Quote Supplemented?" dataDxfId="442"/>
    <tableColumn id="12" xr3:uid="{D2925651-731F-45F8-A1CC-88642F9F2DC4}" name="Discount %" dataDxfId="441"/>
    <tableColumn id="15" xr3:uid="{8CE8B689-C617-40E4-9AA1-DFFE74F1E303}" name="REFERENCE (Briefly explain use, justify cost, explain in-kind donation amount if expected)" dataDxfId="440"/>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1AE9E5-5C25-4815-8609-51A216438698}" name="Table_125811" displayName="Table_125811" ref="A15:N192" dataDxfId="424">
  <tableColumns count="14">
    <tableColumn id="1" xr3:uid="{A572D980-E002-4F38-AE97-A4D7BFC18BE6}" name="ITEM" dataDxfId="423"/>
    <tableColumn id="16" xr3:uid="{A749E076-DB4B-43A3-9F19-B6547DDDC174}" name="CATEGORY" dataDxfId="422"/>
    <tableColumn id="3" xr3:uid="{C3B1BC8A-E704-465D-99FE-E965F29184F7}" name="QUANTITY" dataDxfId="421"/>
    <tableColumn id="4" xr3:uid="{4D13FBAF-83A8-4DF7-BA31-5CB1AC3D525E}" name="AMOUNT/UNIT" dataDxfId="420"/>
    <tableColumn id="5" xr3:uid="{E467269B-4BF9-464C-AEC5-D05F736A959A}" name="TAX + SHIPPING" dataDxfId="419"/>
    <tableColumn id="6" xr3:uid="{B6B1D540-22A0-4663-8E90-6252F3A32209}" name="CURRENCY" dataDxfId="418"/>
    <tableColumn id="7" xr3:uid="{F1CD29E6-7259-4F5B-99F2-4DA07E435F93}" name="SUBTOTAL" dataDxfId="417">
      <calculatedColumnFormula>IF(D16&lt;&gt;"",C16*D16,"")</calculatedColumnFormula>
    </tableColumn>
    <tableColumn id="8" xr3:uid="{443DF3C8-77EE-435C-AEB6-5CD2EF9883A1}" name="TOTAL" dataDxfId="416">
      <calculatedColumnFormula>IF(D16&lt;&gt;"",G16+E16,"")</calculatedColumnFormula>
    </tableColumn>
    <tableColumn id="9" xr3:uid="{B7A996C0-E5EC-42ED-BFBB-C8DF6C942379}" name="SUBTOTAL IN CAD" dataDxfId="415">
      <calculatedColumnFormula>IF(G16&lt;&gt;"",G16*VLOOKUP(F16,'Group Information'!$A$19:$B$25,2,0),"")</calculatedColumnFormula>
    </tableColumn>
    <tableColumn id="10" xr3:uid="{A89E5C48-A5E4-496C-8E5F-88BA89C77C93}" name="TOTAL IN CAD" dataDxfId="414">
      <calculatedColumnFormula>IF(H16&lt;&gt;"",H16*VLOOKUP(F16,'Group Information'!$A$19:$B$25,2,0),"")</calculatedColumnFormula>
    </tableColumn>
    <tableColumn id="13" xr3:uid="{BEFB8737-5120-4666-96FB-1609668A42DB}" name="Link to Source" dataDxfId="413"/>
    <tableColumn id="14" xr3:uid="{E74E3EE1-BAC5-470A-A0BB-F6ED80F2425F}" name="Quote Supplemented?" dataDxfId="412"/>
    <tableColumn id="12" xr3:uid="{BF345738-4325-4FD5-9D81-6AF09B5CD6DD}" name="Discount %" dataDxfId="411"/>
    <tableColumn id="15" xr3:uid="{85E4B671-AE70-42C1-8A94-E9B59CAF55C5}" name="REFERENCE (Briefly explain use, justify cost, explain in-kind donation amount if expected)" dataDxfId="410"/>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2F9800-EE20-4614-96D8-76606B24156D}" name="Table_12581112" displayName="Table_12581112" ref="A15:N192" dataDxfId="394">
  <tableColumns count="14">
    <tableColumn id="1" xr3:uid="{6DD87DF5-0A3F-4B43-863C-C6FC0E69270D}" name="ITEM" dataDxfId="393"/>
    <tableColumn id="16" xr3:uid="{5F1D7915-424D-450F-BECE-B5DBCE08E856}" name="CATEGORY" dataDxfId="392"/>
    <tableColumn id="3" xr3:uid="{036B57A9-71FC-4F93-9D51-2398318799D7}" name="QUANTITY" dataDxfId="391"/>
    <tableColumn id="4" xr3:uid="{FD0BCDCE-FC01-48F6-9D90-DB1BB10EB4BD}" name="AMOUNT/UNIT" dataDxfId="390"/>
    <tableColumn id="5" xr3:uid="{8A799DFA-5F76-4806-A8BF-C85BA14C9946}" name="TAX + SHIPPING" dataDxfId="389"/>
    <tableColumn id="6" xr3:uid="{D84F3D64-BB2E-42D7-8F81-4EFADBF1BFE0}" name="CURRENCY" dataDxfId="388"/>
    <tableColumn id="7" xr3:uid="{1D0ACFF6-9D79-486F-A36E-5F168BDF171E}" name="SUBTOTAL" dataDxfId="387">
      <calculatedColumnFormula>IF(D16&lt;&gt;"",C16*D16,"")</calculatedColumnFormula>
    </tableColumn>
    <tableColumn id="8" xr3:uid="{8EF95B55-8E36-4E17-823E-533C2B238168}" name="TOTAL" dataDxfId="386">
      <calculatedColumnFormula>IF(D16&lt;&gt;"",G16+E16,"")</calculatedColumnFormula>
    </tableColumn>
    <tableColumn id="9" xr3:uid="{313AA42C-85BF-4175-98B0-394850D83CA7}" name="SUBTOTAL IN CAD" dataDxfId="385">
      <calculatedColumnFormula>IF(G16&lt;&gt;"",G16*VLOOKUP(F16,'Group Information'!$A$19:$B$25,2,0),"")</calculatedColumnFormula>
    </tableColumn>
    <tableColumn id="10" xr3:uid="{FF86D5FF-CECD-4451-BE46-472AD24FD1AB}" name="TOTAL IN CAD" dataDxfId="384">
      <calculatedColumnFormula>IF(H16&lt;&gt;"",H16*VLOOKUP(F16,'Group Information'!$A$19:$B$25,2,0),"")</calculatedColumnFormula>
    </tableColumn>
    <tableColumn id="13" xr3:uid="{8E846421-CADA-4207-94A5-AAD24CFA1D78}" name="Link to Source" dataDxfId="383"/>
    <tableColumn id="14" xr3:uid="{E4C49630-09C1-4C40-9CEF-7B9C21F70714}" name="Quote Supplemented?" dataDxfId="382"/>
    <tableColumn id="12" xr3:uid="{6A75B3FE-B677-4EA6-8B72-C80911AAC363}" name="Discount %" dataDxfId="381"/>
    <tableColumn id="15" xr3:uid="{B6837A98-D953-4B66-B26D-432770FA115A}" name="REFERENCE (Briefly explain use, justify cost, explain in-kind donation amount if expected)" dataDxfId="380"/>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A834F3-C826-4468-AFB5-6884A9A5D85D}" name="Table_1258111213" displayName="Table_1258111213" ref="A15:N192" dataDxfId="364">
  <tableColumns count="14">
    <tableColumn id="1" xr3:uid="{10E078BF-425F-42AC-AB64-1FA1D5E48869}" name="ITEM" dataDxfId="363"/>
    <tableColumn id="16" xr3:uid="{A6C20EFC-3527-428A-9843-1235B133EF65}" name="CATEGORY" dataDxfId="362"/>
    <tableColumn id="3" xr3:uid="{CB681FCE-BECB-4079-87E0-EDD95575D770}" name="QUANTITY" dataDxfId="361"/>
    <tableColumn id="4" xr3:uid="{56AB2910-A412-4642-B1A2-C6F7A75166FD}" name="AMOUNT/UNIT" dataDxfId="360"/>
    <tableColumn id="5" xr3:uid="{601BB76C-B005-4D67-B15A-F6A820001BDD}" name="TAX + SHIPPING" dataDxfId="359"/>
    <tableColumn id="6" xr3:uid="{2249A5F1-7F5B-4ED7-8AE5-EC303449EC4A}" name="CURRENCY" dataDxfId="358"/>
    <tableColumn id="7" xr3:uid="{78C451AA-21D2-4967-945D-145D371FACEC}" name="SUBTOTAL" dataDxfId="357">
      <calculatedColumnFormula>IF(D16&lt;&gt;"",C16*D16,"")</calculatedColumnFormula>
    </tableColumn>
    <tableColumn id="8" xr3:uid="{15E22C93-1D73-4537-9527-17E7887D4353}" name="TOTAL" dataDxfId="356">
      <calculatedColumnFormula>IF(D16&lt;&gt;"",G16+E16,"")</calculatedColumnFormula>
    </tableColumn>
    <tableColumn id="9" xr3:uid="{8B481B0E-3AF8-45F1-A3DF-E77D4029D985}" name="SUBTOTAL IN CAD" dataDxfId="355">
      <calculatedColumnFormula>IF(G16&lt;&gt;"",G16*VLOOKUP(F16,'Group Information'!$A$19:$B$25,2,0),"")</calculatedColumnFormula>
    </tableColumn>
    <tableColumn id="10" xr3:uid="{CB955462-FC97-4852-8094-C9D530F2E855}" name="TOTAL IN CAD" dataDxfId="354">
      <calculatedColumnFormula>IF(H16&lt;&gt;"",H16*VLOOKUP(F16,'Group Information'!$A$19:$B$25,2,0),"")</calculatedColumnFormula>
    </tableColumn>
    <tableColumn id="13" xr3:uid="{D2B763F0-E524-4546-B95E-A55532F7529A}" name="Link to Source" dataDxfId="353"/>
    <tableColumn id="14" xr3:uid="{29829C78-32EA-4768-B1E7-849A5A034AAF}" name="Quote Supplemented?" dataDxfId="352"/>
    <tableColumn id="12" xr3:uid="{B9F1EC7F-C67D-4EDC-9605-65764F732DA4}" name="Discount %" dataDxfId="351"/>
    <tableColumn id="15" xr3:uid="{29E0F379-5AD4-4864-9232-AC1546E5C25A}" name="REFERENCE (Briefly explain use, justify cost, explain in-kind donation amount if expected)" dataDxfId="350"/>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amazon.ca/100-Pack-Disposable-Nitrile-Gloves/dp/B098BNDLLR/ref=sr_1_7?crid=24FTASILQYHJ6&amp;keywords=rubber+gloves&amp;qid=1705982326&amp;sprefix=rubber+%2Caps%2C209&amp;sr=8-7" TargetMode="External"/><Relationship Id="rId13" Type="http://schemas.openxmlformats.org/officeDocument/2006/relationships/hyperlink" Target="https://www.matter3d.com/collections/all" TargetMode="External"/><Relationship Id="rId18" Type="http://schemas.openxmlformats.org/officeDocument/2006/relationships/table" Target="../tables/table17.xml"/><Relationship Id="rId3" Type="http://schemas.openxmlformats.org/officeDocument/2006/relationships/hyperlink" Target="https://www.amazon.ca/Elmers-61667-Disappearing-Purple-School/dp/B00JE802PC/ref=sr_1_7?crid=ORNF6PBIWGK2&amp;keywords=purple+glue+stick&amp;qid=1705982517&amp;sprefix=purple+glue+%2Caps%2C162&amp;sr=8-7" TargetMode="External"/><Relationship Id="rId7" Type="http://schemas.openxmlformats.org/officeDocument/2006/relationships/hyperlink" Target="https://www.amazon.ca/Charger-USINFLY-Adapter-Charging-Samsung/dp/B0BJJXLMYN/ref=sr_1_7?crid=215NE7Z9NKWQ0&amp;keywords=Charge+bricks&amp;qid=1705982276&amp;sprefix=charge+brick%2Caps%2C156&amp;sr=8-7" TargetMode="External"/><Relationship Id="rId12" Type="http://schemas.openxmlformats.org/officeDocument/2006/relationships/hyperlink" Target="https://www.matter3d.com/collections/all" TargetMode="External"/><Relationship Id="rId17" Type="http://schemas.openxmlformats.org/officeDocument/2006/relationships/printerSettings" Target="../printerSettings/printerSettings17.bin"/><Relationship Id="rId2" Type="http://schemas.openxmlformats.org/officeDocument/2006/relationships/hyperlink" Target="https://www.amazon.ca/ScotchBlueTM-Painters-Tape-Original-54-8/dp/B00004Z4CP/ref=sr_1_5?crid=NFURUXPWV1PM&amp;keywords=blue%2Btape&amp;qid=1705981892&amp;sprefix=blue%2Btap%2Caps%2C195&amp;sr=8-5&amp;th=1" TargetMode="External"/><Relationship Id="rId16" Type="http://schemas.openxmlformats.org/officeDocument/2006/relationships/hyperlink" Target="https://www.matter3d.com/collections/all" TargetMode="External"/><Relationship Id="rId20" Type="http://schemas.openxmlformats.org/officeDocument/2006/relationships/table" Target="../tables/table19.xml"/><Relationship Id="rId1" Type="http://schemas.openxmlformats.org/officeDocument/2006/relationships/hyperlink" Target="https://www.amazon.ca/Westcotts-Straight-Titanium-Bonded-Scissors/dp/B07VPLNDHP/ref=sr_1_6?crid=3G2J0SGDLGLDR&amp;keywords=scissor+4pack&amp;qid=1705981748&amp;sprefix=scissor+4pack%2Caps%2C116&amp;sr=8-6" TargetMode="External"/><Relationship Id="rId6" Type="http://schemas.openxmlformats.org/officeDocument/2006/relationships/hyperlink" Target="https://www.amazon.ca/UGREEN-Charging-Delivery-Nintendo-Controller/dp/B08D6NCQ1Z/ref=sr_1_5_pp?crid=35YSVF5KIL955&amp;keywords=usb+c+to+usb+c+cable&amp;qid=1705982205&amp;sprefix=usb+c+to+usbc+cable%2Caps%2C149&amp;sr=8-5" TargetMode="External"/><Relationship Id="rId11" Type="http://schemas.openxmlformats.org/officeDocument/2006/relationships/hyperlink" Target="https://www.matter3d.com/collections/all" TargetMode="External"/><Relationship Id="rId5" Type="http://schemas.openxmlformats.org/officeDocument/2006/relationships/hyperlink" Target="https://www.amazon.ca/Duck-Standard-Packaging-1-88-Inch-240238/dp/B0074NLK5A/ref=sr_1_5?crid=2O7TBM8N5BB4A&amp;keywords=box+tape&amp;qid=1705982256&amp;sprefix=box+tape%2Caps%2C167&amp;sr=8-5" TargetMode="External"/><Relationship Id="rId15" Type="http://schemas.openxmlformats.org/officeDocument/2006/relationships/hyperlink" Target="https://www.matter3d.com/collections/all" TargetMode="External"/><Relationship Id="rId10" Type="http://schemas.openxmlformats.org/officeDocument/2006/relationships/hyperlink" Target="https://www.matter3d.com/collections/all" TargetMode="External"/><Relationship Id="rId19" Type="http://schemas.openxmlformats.org/officeDocument/2006/relationships/table" Target="../tables/table18.xml"/><Relationship Id="rId4" Type="http://schemas.openxmlformats.org/officeDocument/2006/relationships/hyperlink" Target="https://www.amazon.ca/99-Isopropyl-Alcohol-Electronics-Protectant/dp/B0BN55YNMG/ref=sr_1_15?keywords=isopropyl&amp;qid=1705982704&amp;sr=8-15" TargetMode="External"/><Relationship Id="rId9" Type="http://schemas.openxmlformats.org/officeDocument/2006/relationships/hyperlink" Target="https://www.matter3d.com/collections/all" TargetMode="External"/><Relationship Id="rId14" Type="http://schemas.openxmlformats.org/officeDocument/2006/relationships/hyperlink" Target="https://www.matter3d.com/collections/al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ohndoe@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tabSelected="1" topLeftCell="A4" zoomScaleNormal="100" workbookViewId="0">
      <selection activeCell="C15" sqref="C15"/>
    </sheetView>
  </sheetViews>
  <sheetFormatPr defaultColWidth="10.07421875" defaultRowHeight="15" customHeight="1" x14ac:dyDescent="0.35"/>
  <cols>
    <col min="1" max="1" width="50.84375" customWidth="1"/>
    <col min="2" max="2" width="17.69140625" customWidth="1"/>
    <col min="3" max="3" width="19.84375" customWidth="1"/>
    <col min="4" max="4" width="25" customWidth="1"/>
    <col min="5" max="5" width="25.84375" customWidth="1"/>
    <col min="6" max="6" width="17.69140625" customWidth="1"/>
    <col min="7" max="7" width="17.84375" customWidth="1"/>
    <col min="8" max="8" width="16.4609375" customWidth="1"/>
    <col min="9" max="9" width="18.84375" customWidth="1"/>
    <col min="10" max="10" width="33" customWidth="1"/>
    <col min="11" max="26" width="10.69140625" customWidth="1"/>
  </cols>
  <sheetData>
    <row r="1" spans="1:26" ht="14.25" customHeight="1" x14ac:dyDescent="0.35">
      <c r="A1" s="586" t="s">
        <v>340</v>
      </c>
      <c r="B1" s="587"/>
      <c r="C1" s="587"/>
      <c r="D1" s="587"/>
      <c r="E1" s="588"/>
      <c r="F1" s="1"/>
      <c r="G1" s="1"/>
      <c r="H1" s="1"/>
      <c r="I1" s="1"/>
      <c r="J1" s="1"/>
      <c r="K1" s="2"/>
      <c r="L1" s="2"/>
      <c r="M1" s="2"/>
      <c r="N1" s="2"/>
      <c r="O1" s="2"/>
      <c r="P1" s="2"/>
      <c r="Q1" s="2"/>
      <c r="R1" s="2"/>
      <c r="S1" s="2"/>
      <c r="T1" s="2"/>
      <c r="U1" s="2"/>
      <c r="V1" s="2"/>
      <c r="W1" s="2"/>
      <c r="X1" s="2"/>
      <c r="Y1" s="2"/>
      <c r="Z1" s="2"/>
    </row>
    <row r="2" spans="1:26" ht="15.75" customHeight="1" x14ac:dyDescent="0.35">
      <c r="A2" s="589"/>
      <c r="B2" s="590"/>
      <c r="C2" s="590"/>
      <c r="D2" s="590"/>
      <c r="E2" s="591"/>
      <c r="F2" s="1"/>
      <c r="G2" s="1"/>
      <c r="H2" s="1"/>
      <c r="I2" s="1"/>
      <c r="J2" s="1"/>
      <c r="K2" s="2"/>
      <c r="L2" s="2"/>
      <c r="M2" s="2"/>
      <c r="N2" s="2"/>
      <c r="O2" s="2"/>
      <c r="P2" s="2"/>
      <c r="Q2" s="2"/>
      <c r="R2" s="2"/>
      <c r="S2" s="2"/>
      <c r="T2" s="2"/>
      <c r="U2" s="2"/>
      <c r="V2" s="2"/>
      <c r="W2" s="2"/>
      <c r="X2" s="2"/>
      <c r="Y2" s="2"/>
      <c r="Z2" s="2"/>
    </row>
    <row r="3" spans="1:26" ht="189" customHeight="1" x14ac:dyDescent="0.35">
      <c r="A3" s="592" t="s">
        <v>0</v>
      </c>
      <c r="B3" s="593"/>
      <c r="C3" s="593"/>
      <c r="D3" s="593"/>
      <c r="E3" s="585"/>
      <c r="F3" s="1"/>
      <c r="G3" s="1"/>
      <c r="H3" s="1"/>
      <c r="I3" s="1"/>
      <c r="J3" s="1"/>
      <c r="K3" s="2"/>
      <c r="L3" s="2"/>
      <c r="M3" s="2"/>
      <c r="N3" s="2"/>
      <c r="O3" s="2"/>
      <c r="P3" s="2"/>
      <c r="Q3" s="2"/>
      <c r="R3" s="2"/>
      <c r="S3" s="2"/>
      <c r="T3" s="2"/>
      <c r="U3" s="2"/>
      <c r="V3" s="2"/>
      <c r="W3" s="2"/>
      <c r="X3" s="2"/>
      <c r="Y3" s="2"/>
      <c r="Z3" s="2"/>
    </row>
    <row r="4" spans="1:26" ht="89.25" customHeight="1" x14ac:dyDescent="0.35">
      <c r="A4" s="592" t="s">
        <v>1</v>
      </c>
      <c r="B4" s="593"/>
      <c r="C4" s="593"/>
      <c r="D4" s="593"/>
      <c r="E4" s="585"/>
      <c r="F4" s="3"/>
      <c r="G4" s="3"/>
      <c r="H4" s="3"/>
      <c r="I4" s="3"/>
      <c r="J4" s="3"/>
      <c r="K4" s="2"/>
      <c r="L4" s="2"/>
      <c r="M4" s="2"/>
      <c r="N4" s="2"/>
      <c r="O4" s="2"/>
      <c r="P4" s="2"/>
      <c r="Q4" s="2"/>
      <c r="R4" s="2"/>
      <c r="S4" s="2"/>
      <c r="T4" s="2"/>
      <c r="U4" s="2"/>
      <c r="V4" s="2"/>
      <c r="W4" s="2"/>
      <c r="X4" s="2"/>
      <c r="Y4" s="2"/>
      <c r="Z4" s="2"/>
    </row>
    <row r="5" spans="1:26" ht="14.25" customHeight="1" thickBot="1" x14ac:dyDescent="0.4">
      <c r="A5" s="4"/>
      <c r="B5" s="4"/>
      <c r="C5" s="4"/>
      <c r="D5" s="5"/>
      <c r="E5" s="5"/>
      <c r="F5" s="3"/>
      <c r="G5" s="3"/>
      <c r="H5" s="3"/>
      <c r="I5" s="3"/>
      <c r="J5" s="3"/>
      <c r="K5" s="2"/>
      <c r="L5" s="2"/>
      <c r="M5" s="2"/>
      <c r="N5" s="2"/>
      <c r="O5" s="2"/>
      <c r="P5" s="2"/>
      <c r="Q5" s="2"/>
      <c r="R5" s="2"/>
      <c r="S5" s="2"/>
      <c r="T5" s="2"/>
      <c r="U5" s="2"/>
      <c r="V5" s="2"/>
      <c r="W5" s="2"/>
      <c r="X5" s="2"/>
      <c r="Y5" s="2"/>
      <c r="Z5" s="2"/>
    </row>
    <row r="6" spans="1:26" ht="14.25" customHeight="1" thickBot="1" x14ac:dyDescent="0.4">
      <c r="A6" s="6" t="s">
        <v>2</v>
      </c>
      <c r="B6" s="7" t="s">
        <v>3</v>
      </c>
      <c r="C6" s="319" t="s">
        <v>4</v>
      </c>
      <c r="D6" s="320" t="s">
        <v>5</v>
      </c>
      <c r="E6" s="318" t="s">
        <v>6</v>
      </c>
      <c r="F6" s="3"/>
      <c r="G6" s="3"/>
      <c r="H6" s="3"/>
      <c r="I6" s="3"/>
      <c r="J6" s="3"/>
      <c r="K6" s="2"/>
      <c r="L6" s="2"/>
      <c r="M6" s="2"/>
      <c r="N6" s="2"/>
      <c r="O6" s="2"/>
      <c r="P6" s="2"/>
      <c r="Q6" s="2"/>
      <c r="R6" s="2"/>
      <c r="S6" s="2"/>
      <c r="T6" s="2"/>
      <c r="U6" s="2"/>
      <c r="V6" s="2"/>
      <c r="W6" s="2"/>
      <c r="X6" s="2"/>
      <c r="Y6" s="2"/>
      <c r="Z6" s="2"/>
    </row>
    <row r="7" spans="1:26" ht="14.25" customHeight="1" x14ac:dyDescent="0.35">
      <c r="A7" s="8"/>
      <c r="B7" s="8"/>
      <c r="C7" s="8"/>
      <c r="D7" s="2"/>
      <c r="E7" s="2"/>
      <c r="F7" s="2"/>
      <c r="G7" s="2"/>
      <c r="H7" s="2"/>
      <c r="I7" s="2"/>
      <c r="J7" s="2"/>
      <c r="K7" s="2"/>
      <c r="L7" s="2"/>
      <c r="M7" s="2"/>
      <c r="N7" s="2"/>
      <c r="O7" s="2"/>
      <c r="P7" s="2"/>
      <c r="Q7" s="2"/>
      <c r="R7" s="2"/>
      <c r="S7" s="2"/>
      <c r="T7" s="2"/>
      <c r="U7" s="2"/>
      <c r="V7" s="2"/>
      <c r="W7" s="2"/>
      <c r="X7" s="2"/>
      <c r="Y7" s="2"/>
      <c r="Z7" s="2"/>
    </row>
    <row r="8" spans="1:26" ht="14.25" customHeight="1" x14ac:dyDescent="0.35">
      <c r="A8" s="9" t="s">
        <v>7</v>
      </c>
      <c r="B8" s="594" t="s">
        <v>255</v>
      </c>
      <c r="C8" s="595"/>
      <c r="D8" s="10"/>
      <c r="E8" s="2"/>
      <c r="F8" s="2"/>
      <c r="G8" s="2"/>
      <c r="H8" s="2"/>
      <c r="I8" s="2"/>
      <c r="J8" s="2"/>
      <c r="K8" s="2"/>
      <c r="L8" s="2"/>
      <c r="M8" s="2"/>
      <c r="N8" s="2"/>
      <c r="O8" s="2"/>
      <c r="P8" s="2"/>
      <c r="Q8" s="2"/>
      <c r="R8" s="2"/>
      <c r="S8" s="2"/>
      <c r="T8" s="2"/>
      <c r="U8" s="2"/>
      <c r="V8" s="2"/>
      <c r="W8" s="2"/>
      <c r="X8" s="2"/>
      <c r="Y8" s="2"/>
      <c r="Z8" s="2"/>
    </row>
    <row r="9" spans="1:26" ht="14.25" customHeight="1" x14ac:dyDescent="0.35">
      <c r="A9" s="9" t="s">
        <v>9</v>
      </c>
      <c r="B9" s="594" t="s">
        <v>674</v>
      </c>
      <c r="C9" s="595"/>
      <c r="D9" s="10"/>
      <c r="E9" s="2"/>
      <c r="F9" s="2"/>
      <c r="G9" s="2"/>
      <c r="H9" s="2"/>
      <c r="I9" s="2"/>
      <c r="J9" s="2"/>
      <c r="K9" s="2"/>
      <c r="L9" s="2"/>
      <c r="M9" s="2"/>
      <c r="N9" s="2"/>
      <c r="O9" s="2"/>
      <c r="P9" s="2"/>
      <c r="Q9" s="2"/>
      <c r="R9" s="2"/>
      <c r="S9" s="2"/>
      <c r="T9" s="2"/>
      <c r="U9" s="2"/>
      <c r="V9" s="2"/>
      <c r="W9" s="2"/>
      <c r="X9" s="2"/>
      <c r="Y9" s="2"/>
      <c r="Z9" s="2"/>
    </row>
    <row r="10" spans="1:26" ht="14.25" customHeight="1" x14ac:dyDescent="0.35">
      <c r="A10" s="9" t="s">
        <v>10</v>
      </c>
      <c r="B10" s="579" t="s">
        <v>675</v>
      </c>
      <c r="C10" s="580"/>
      <c r="D10" s="10"/>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11"/>
      <c r="B11" s="11"/>
      <c r="C11" s="11"/>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35">
      <c r="A12" s="12"/>
      <c r="B12" s="1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581" t="s">
        <v>11</v>
      </c>
      <c r="B13" s="204" t="s">
        <v>680</v>
      </c>
      <c r="C13" s="10"/>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582"/>
      <c r="B14" s="204" t="s">
        <v>680</v>
      </c>
      <c r="C14" s="10"/>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582"/>
      <c r="B15" s="204" t="s">
        <v>680</v>
      </c>
      <c r="C15" s="10"/>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35">
      <c r="A16" s="583"/>
      <c r="B16" s="204"/>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8"/>
      <c r="B17" s="8"/>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3" t="s">
        <v>12</v>
      </c>
      <c r="B18" s="14" t="s">
        <v>13</v>
      </c>
      <c r="C18" s="10"/>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132" t="s">
        <v>14</v>
      </c>
      <c r="B19" s="133">
        <v>1</v>
      </c>
      <c r="C19" s="10"/>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134" t="s">
        <v>15</v>
      </c>
      <c r="B20" s="135">
        <v>1.38</v>
      </c>
      <c r="C20" s="10"/>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134" t="s">
        <v>16</v>
      </c>
      <c r="B21" s="135">
        <v>1.49</v>
      </c>
      <c r="C21" s="584"/>
      <c r="D21" s="585"/>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134" t="s">
        <v>17</v>
      </c>
      <c r="B22" s="135">
        <v>1.78</v>
      </c>
      <c r="C22" s="10"/>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134" t="s">
        <v>18</v>
      </c>
      <c r="B23" s="135">
        <v>0.91</v>
      </c>
      <c r="C23" s="10"/>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134" t="s">
        <v>19</v>
      </c>
      <c r="B24" s="135">
        <v>0.17</v>
      </c>
      <c r="C24" s="10"/>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136" t="s">
        <v>20</v>
      </c>
      <c r="B25" s="137">
        <v>0.19</v>
      </c>
      <c r="C25" s="10"/>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1"/>
      <c r="B26" s="11"/>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280" t="s">
        <v>341</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RDfW/j8bsFYvrb4WGzkpLaFex5D/uUDi4l1o7zg9ag8NZ/L7xHNcxxo8hosjpd88bXXkA/VmTjodKNAGKTBGhg==" saltValue="qXjX1FEzhoLLzTaVJEcfNA==" spinCount="100000" sheet="1" objects="1" scenarios="1" formatCell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7BD77F-BB24-4263-80A3-EABEEE34A52B}">
          <x14:formula1>
            <xm:f>dataval!$A$2:$A$78</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BCB1-71D2-445E-BE95-5E5A17C5F46C}">
  <sheetPr>
    <tabColor theme="8"/>
  </sheetPr>
  <dimension ref="A1:X1021"/>
  <sheetViews>
    <sheetView zoomScale="90" zoomScaleNormal="90" workbookViewId="0">
      <selection activeCell="B21" sqref="B21"/>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347</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6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577"/>
      <c r="C6" s="307"/>
      <c r="D6" s="643"/>
      <c r="E6" s="644"/>
      <c r="F6" s="644"/>
      <c r="G6" s="644"/>
      <c r="H6" s="644"/>
      <c r="I6" s="644"/>
      <c r="J6" s="645"/>
      <c r="K6" s="306"/>
      <c r="L6" s="294"/>
      <c r="M6" s="294"/>
      <c r="N6" s="151"/>
      <c r="T6" s="151"/>
      <c r="U6" s="151"/>
      <c r="V6" s="151"/>
      <c r="W6" s="151"/>
    </row>
    <row r="7" spans="1:24" ht="15" customHeight="1" x14ac:dyDescent="0.3">
      <c r="A7" s="154" t="s">
        <v>92</v>
      </c>
      <c r="B7" s="323"/>
      <c r="C7" s="307"/>
      <c r="D7" s="646"/>
      <c r="E7" s="647"/>
      <c r="F7" s="647"/>
      <c r="G7" s="647"/>
      <c r="H7" s="647"/>
      <c r="I7" s="647"/>
      <c r="J7" s="648"/>
      <c r="K7" s="306"/>
      <c r="L7" s="294"/>
      <c r="M7" s="294"/>
      <c r="N7" s="151"/>
      <c r="T7" s="151"/>
      <c r="U7" s="151"/>
      <c r="V7" s="151"/>
      <c r="W7" s="151"/>
    </row>
    <row r="8" spans="1:24" ht="15" customHeight="1" thickBot="1" x14ac:dyDescent="0.35">
      <c r="A8" s="154" t="s">
        <v>93</v>
      </c>
      <c r="B8" s="323"/>
      <c r="C8" s="307"/>
      <c r="D8" s="151"/>
      <c r="E8" s="305"/>
      <c r="F8" s="305"/>
      <c r="G8" s="305"/>
      <c r="H8" s="157"/>
      <c r="I8" s="157"/>
      <c r="J8" s="157"/>
      <c r="K8" s="306"/>
      <c r="L8" s="294"/>
      <c r="M8" s="294"/>
      <c r="N8" s="151"/>
      <c r="T8" s="151"/>
      <c r="U8" s="151"/>
      <c r="V8" s="151"/>
      <c r="W8" s="151"/>
    </row>
    <row r="9" spans="1:24" ht="15" customHeight="1" x14ac:dyDescent="0.3">
      <c r="A9" s="154" t="s">
        <v>94</v>
      </c>
      <c r="B9" s="185"/>
      <c r="C9" s="307"/>
      <c r="D9" s="388" t="s">
        <v>2</v>
      </c>
      <c r="E9" s="389"/>
      <c r="F9" s="305"/>
      <c r="G9" s="305"/>
      <c r="H9" s="157"/>
      <c r="I9" s="157"/>
      <c r="J9" s="157"/>
      <c r="K9" s="306"/>
      <c r="L9" s="294"/>
      <c r="M9" s="294"/>
      <c r="N9" s="151"/>
      <c r="T9" s="151"/>
      <c r="U9" s="151"/>
      <c r="V9" s="151"/>
      <c r="W9" s="151"/>
    </row>
    <row r="10" spans="1:24" ht="15" customHeight="1" x14ac:dyDescent="0.3">
      <c r="A10" s="154" t="s">
        <v>95</v>
      </c>
      <c r="B10" s="529"/>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529"/>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c r="B16" s="222"/>
      <c r="C16" s="223"/>
      <c r="D16" s="224"/>
      <c r="E16" s="224"/>
      <c r="F16" s="225"/>
      <c r="G16" s="432" t="str">
        <f t="shared" ref="G16:G79" si="0">IF(D16&lt;&gt;"",C16*D16,"")</f>
        <v/>
      </c>
      <c r="H16" s="432" t="str">
        <f t="shared" ref="H16:H79" si="1">IF(D16&lt;&gt;"",G16+E16,"")</f>
        <v/>
      </c>
      <c r="I16" s="432" t="str">
        <f>IF(G16&lt;&gt;"",G16*VLOOKUP(F16,'Group Information'!$A$19:$B$25,2,0),"")</f>
        <v/>
      </c>
      <c r="J16" s="432" t="str">
        <f>IF(H16&lt;&gt;"",H16*VLOOKUP(F16,'Group Information'!$A$19:$B$25,2,0),"")</f>
        <v/>
      </c>
      <c r="K16" s="226"/>
      <c r="L16" s="227"/>
      <c r="M16" s="228"/>
      <c r="N16" s="530"/>
      <c r="Q16" s="150"/>
      <c r="S16" s="147"/>
      <c r="T16" s="149"/>
    </row>
    <row r="17" spans="1:20" x14ac:dyDescent="0.35">
      <c r="A17" s="222"/>
      <c r="B17" s="222"/>
      <c r="C17" s="223"/>
      <c r="D17" s="526"/>
      <c r="E17" s="526"/>
      <c r="F17" s="225"/>
      <c r="G17" s="432" t="str">
        <f t="shared" si="0"/>
        <v/>
      </c>
      <c r="H17" s="432" t="str">
        <f t="shared" si="1"/>
        <v/>
      </c>
      <c r="I17" s="432" t="str">
        <f>IF(G17&lt;&gt;"",G17*VLOOKUP(F17,'Group Information'!$A$19:$B$25,2,0),"")</f>
        <v/>
      </c>
      <c r="J17" s="432" t="str">
        <f>IF(H17&lt;&gt;"",H17*VLOOKUP(F17,'Group Information'!$A$19:$B$25,2,0),"")</f>
        <v/>
      </c>
      <c r="K17" s="226"/>
      <c r="L17" s="227"/>
      <c r="M17" s="228"/>
      <c r="N17" s="530"/>
      <c r="Q17" s="150"/>
      <c r="S17" s="147"/>
      <c r="T17" s="149"/>
    </row>
    <row r="18" spans="1:20" x14ac:dyDescent="0.35">
      <c r="A18" s="222"/>
      <c r="B18" s="222"/>
      <c r="C18" s="223"/>
      <c r="D18" s="526"/>
      <c r="E18" s="526"/>
      <c r="F18" s="225"/>
      <c r="G18" s="432" t="str">
        <f t="shared" si="0"/>
        <v/>
      </c>
      <c r="H18" s="432" t="str">
        <f t="shared" si="1"/>
        <v/>
      </c>
      <c r="I18" s="432" t="str">
        <f>IF(G18&lt;&gt;"",G18*VLOOKUP(F18,'Group Information'!$A$19:$B$25,2,0),"")</f>
        <v/>
      </c>
      <c r="J18" s="432" t="str">
        <f>IF(H18&lt;&gt;"",H18*VLOOKUP(F18,'Group Information'!$A$19:$B$25,2,0),"")</f>
        <v/>
      </c>
      <c r="K18" s="226"/>
      <c r="L18" s="227"/>
      <c r="M18" s="228"/>
      <c r="N18" s="530"/>
      <c r="Q18" s="150"/>
      <c r="S18" s="147"/>
      <c r="T18" s="149"/>
    </row>
    <row r="19" spans="1:20" x14ac:dyDescent="0.35">
      <c r="A19" s="222"/>
      <c r="B19" s="222"/>
      <c r="C19" s="223"/>
      <c r="D19" s="526"/>
      <c r="E19" s="526"/>
      <c r="F19" s="225"/>
      <c r="G19" s="432" t="str">
        <f t="shared" si="0"/>
        <v/>
      </c>
      <c r="H19" s="432" t="str">
        <f t="shared" si="1"/>
        <v/>
      </c>
      <c r="I19" s="432" t="str">
        <f>IF(G19&lt;&gt;"",G19*VLOOKUP(F19,'Group Information'!$A$19:$B$25,2,0),"")</f>
        <v/>
      </c>
      <c r="J19" s="432" t="str">
        <f>IF(H19&lt;&gt;"",H19*VLOOKUP(F19,'Group Information'!$A$19:$B$25,2,0),"")</f>
        <v/>
      </c>
      <c r="K19" s="226"/>
      <c r="L19" s="227"/>
      <c r="M19" s="228"/>
      <c r="N19" s="530"/>
      <c r="Q19" s="150"/>
      <c r="S19" s="147"/>
      <c r="T19" s="149"/>
    </row>
    <row r="20" spans="1:20" x14ac:dyDescent="0.35">
      <c r="A20" s="222"/>
      <c r="B20" s="222"/>
      <c r="C20" s="223"/>
      <c r="D20" s="526"/>
      <c r="E20" s="526"/>
      <c r="F20" s="225"/>
      <c r="G20" s="432" t="str">
        <f t="shared" si="0"/>
        <v/>
      </c>
      <c r="H20" s="432" t="str">
        <f t="shared" si="1"/>
        <v/>
      </c>
      <c r="I20" s="432" t="str">
        <f>IF(G20&lt;&gt;"",G20*VLOOKUP(F20,'Group Information'!$A$19:$B$25,2,0),"")</f>
        <v/>
      </c>
      <c r="J20" s="432" t="str">
        <f>IF(H20&lt;&gt;"",H20*VLOOKUP(F20,'Group Information'!$A$19:$B$25,2,0),"")</f>
        <v/>
      </c>
      <c r="K20" s="226"/>
      <c r="L20" s="227"/>
      <c r="M20" s="228"/>
      <c r="N20" s="530"/>
      <c r="Q20" s="150"/>
      <c r="S20" s="147"/>
      <c r="T20" s="149"/>
    </row>
    <row r="21" spans="1:20" x14ac:dyDescent="0.35">
      <c r="A21" s="222"/>
      <c r="B21" s="222"/>
      <c r="C21" s="223"/>
      <c r="D21" s="526"/>
      <c r="E21" s="526"/>
      <c r="F21" s="225"/>
      <c r="G21" s="432" t="str">
        <f t="shared" si="0"/>
        <v/>
      </c>
      <c r="H21" s="432" t="str">
        <f t="shared" si="1"/>
        <v/>
      </c>
      <c r="I21" s="432" t="str">
        <f>IF(G21&lt;&gt;"",G21*VLOOKUP(F21,'Group Information'!$A$19:$B$25,2,0),"")</f>
        <v/>
      </c>
      <c r="J21" s="432" t="str">
        <f>IF(H21&lt;&gt;"",H21*VLOOKUP(F21,'Group Information'!$A$19:$B$25,2,0),"")</f>
        <v/>
      </c>
      <c r="K21" s="226"/>
      <c r="L21" s="227"/>
      <c r="M21" s="228"/>
      <c r="N21" s="530"/>
      <c r="Q21" s="150"/>
      <c r="S21" s="147"/>
      <c r="T21" s="149"/>
    </row>
    <row r="22" spans="1:20" x14ac:dyDescent="0.35">
      <c r="A22" s="222"/>
      <c r="B22" s="222"/>
      <c r="C22" s="223"/>
      <c r="D22" s="526"/>
      <c r="E22" s="526"/>
      <c r="F22" s="225"/>
      <c r="G22" s="432" t="str">
        <f t="shared" si="0"/>
        <v/>
      </c>
      <c r="H22" s="432" t="str">
        <f t="shared" si="1"/>
        <v/>
      </c>
      <c r="I22" s="432" t="str">
        <f>IF(G22&lt;&gt;"",G22*VLOOKUP(F22,'Group Information'!$A$19:$B$25,2,0),"")</f>
        <v/>
      </c>
      <c r="J22" s="432" t="str">
        <f>IF(H22&lt;&gt;"",H22*VLOOKUP(F22,'Group Information'!$A$19:$B$25,2,0),"")</f>
        <v/>
      </c>
      <c r="K22" s="226"/>
      <c r="L22" s="227"/>
      <c r="M22" s="228"/>
      <c r="N22" s="530"/>
      <c r="Q22" s="150"/>
      <c r="S22" s="147"/>
      <c r="T22" s="149"/>
    </row>
    <row r="23" spans="1:20" x14ac:dyDescent="0.35">
      <c r="A23" s="222"/>
      <c r="B23" s="222"/>
      <c r="C23" s="223"/>
      <c r="D23" s="526"/>
      <c r="E23" s="526"/>
      <c r="F23" s="225"/>
      <c r="G23" s="432" t="str">
        <f t="shared" si="0"/>
        <v/>
      </c>
      <c r="H23" s="432" t="str">
        <f t="shared" si="1"/>
        <v/>
      </c>
      <c r="I23" s="432" t="str">
        <f>IF(G23&lt;&gt;"",G23*VLOOKUP(F23,'Group Information'!$A$19:$B$25,2,0),"")</f>
        <v/>
      </c>
      <c r="J23" s="432" t="str">
        <f>IF(H23&lt;&gt;"",H23*VLOOKUP(F23,'Group Information'!$A$19:$B$25,2,0),"")</f>
        <v/>
      </c>
      <c r="K23" s="226"/>
      <c r="L23" s="227"/>
      <c r="M23" s="228"/>
      <c r="N23" s="530"/>
      <c r="Q23" s="150"/>
      <c r="S23" s="147"/>
      <c r="T23" s="149"/>
    </row>
    <row r="24" spans="1:20" x14ac:dyDescent="0.35">
      <c r="A24" s="222"/>
      <c r="B24" s="222"/>
      <c r="C24" s="223"/>
      <c r="D24" s="526"/>
      <c r="E24" s="526"/>
      <c r="F24" s="225"/>
      <c r="G24" s="432" t="str">
        <f t="shared" si="0"/>
        <v/>
      </c>
      <c r="H24" s="432" t="str">
        <f t="shared" si="1"/>
        <v/>
      </c>
      <c r="I24" s="432" t="str">
        <f>IF(G24&lt;&gt;"",G24*VLOOKUP(F24,'Group Information'!$A$19:$B$25,2,0),"")</f>
        <v/>
      </c>
      <c r="J24" s="432" t="str">
        <f>IF(H24&lt;&gt;"",H24*VLOOKUP(F24,'Group Information'!$A$19:$B$25,2,0),"")</f>
        <v/>
      </c>
      <c r="K24" s="226"/>
      <c r="L24" s="227"/>
      <c r="M24" s="228"/>
      <c r="N24" s="530"/>
      <c r="Q24" s="150"/>
      <c r="S24" s="147"/>
      <c r="T24" s="149"/>
    </row>
    <row r="25" spans="1:20" x14ac:dyDescent="0.35">
      <c r="A25" s="222"/>
      <c r="B25" s="222"/>
      <c r="C25" s="223"/>
      <c r="D25" s="526"/>
      <c r="E25" s="526"/>
      <c r="F25" s="225"/>
      <c r="G25" s="432" t="str">
        <f t="shared" si="0"/>
        <v/>
      </c>
      <c r="H25" s="432" t="str">
        <f t="shared" si="1"/>
        <v/>
      </c>
      <c r="I25" s="432" t="str">
        <f>IF(G25&lt;&gt;"",G25*VLOOKUP(F25,'Group Information'!$A$19:$B$25,2,0),"")</f>
        <v/>
      </c>
      <c r="J25" s="432" t="str">
        <f>IF(H25&lt;&gt;"",H25*VLOOKUP(F25,'Group Information'!$A$19:$B$25,2,0),"")</f>
        <v/>
      </c>
      <c r="K25" s="226"/>
      <c r="L25" s="227"/>
      <c r="M25" s="228"/>
      <c r="N25" s="530"/>
      <c r="Q25" s="150"/>
      <c r="S25" s="147"/>
      <c r="T25" s="149"/>
    </row>
    <row r="26" spans="1:20" x14ac:dyDescent="0.35">
      <c r="A26" s="222"/>
      <c r="B26" s="222"/>
      <c r="C26" s="223"/>
      <c r="D26" s="526"/>
      <c r="E26" s="526"/>
      <c r="F26" s="225"/>
      <c r="G26" s="432" t="str">
        <f t="shared" si="0"/>
        <v/>
      </c>
      <c r="H26" s="432" t="str">
        <f t="shared" si="1"/>
        <v/>
      </c>
      <c r="I26" s="432" t="str">
        <f>IF(G26&lt;&gt;"",G26*VLOOKUP(F26,'Group Information'!$A$19:$B$25,2,0),"")</f>
        <v/>
      </c>
      <c r="J26" s="432" t="str">
        <f>IF(H26&lt;&gt;"",H26*VLOOKUP(F26,'Group Information'!$A$19:$B$25,2,0),"")</f>
        <v/>
      </c>
      <c r="K26" s="226"/>
      <c r="L26" s="227"/>
      <c r="M26" s="228"/>
      <c r="N26" s="530"/>
      <c r="Q26" s="150"/>
      <c r="S26" s="147"/>
      <c r="T26" s="149"/>
    </row>
    <row r="27" spans="1:20" x14ac:dyDescent="0.35">
      <c r="A27" s="222"/>
      <c r="B27" s="222"/>
      <c r="C27" s="223"/>
      <c r="D27" s="526"/>
      <c r="E27" s="526"/>
      <c r="F27" s="225"/>
      <c r="G27" s="432" t="str">
        <f t="shared" si="0"/>
        <v/>
      </c>
      <c r="H27" s="432" t="str">
        <f t="shared" si="1"/>
        <v/>
      </c>
      <c r="I27" s="432" t="str">
        <f>IF(G27&lt;&gt;"",G27*VLOOKUP(F27,'Group Information'!$A$19:$B$25,2,0),"")</f>
        <v/>
      </c>
      <c r="J27" s="432" t="str">
        <f>IF(H27&lt;&gt;"",H27*VLOOKUP(F27,'Group Information'!$A$19:$B$25,2,0),"")</f>
        <v/>
      </c>
      <c r="K27" s="226"/>
      <c r="L27" s="227"/>
      <c r="M27" s="228"/>
      <c r="N27" s="530"/>
      <c r="Q27" s="150"/>
      <c r="S27" s="147"/>
      <c r="T27" s="149"/>
    </row>
    <row r="28" spans="1:20" x14ac:dyDescent="0.35">
      <c r="A28" s="222"/>
      <c r="B28" s="222"/>
      <c r="C28" s="223"/>
      <c r="D28" s="526"/>
      <c r="E28" s="526"/>
      <c r="F28" s="225"/>
      <c r="G28" s="432" t="str">
        <f t="shared" si="0"/>
        <v/>
      </c>
      <c r="H28" s="432" t="str">
        <f t="shared" si="1"/>
        <v/>
      </c>
      <c r="I28" s="432" t="str">
        <f>IF(G28&lt;&gt;"",G28*VLOOKUP(F28,'Group Information'!$A$19:$B$25,2,0),"")</f>
        <v/>
      </c>
      <c r="J28" s="432" t="str">
        <f>IF(H28&lt;&gt;"",H28*VLOOKUP(F28,'Group Information'!$A$19:$B$25,2,0),"")</f>
        <v/>
      </c>
      <c r="K28" s="226"/>
      <c r="L28" s="227"/>
      <c r="M28" s="228"/>
      <c r="N28" s="530"/>
      <c r="Q28" s="150"/>
      <c r="S28" s="147"/>
      <c r="T28" s="149"/>
    </row>
    <row r="29" spans="1:20" x14ac:dyDescent="0.35">
      <c r="A29" s="222"/>
      <c r="B29" s="222"/>
      <c r="C29" s="223"/>
      <c r="D29" s="526"/>
      <c r="E29" s="526"/>
      <c r="F29" s="225"/>
      <c r="G29" s="432" t="str">
        <f t="shared" si="0"/>
        <v/>
      </c>
      <c r="H29" s="432" t="str">
        <f t="shared" si="1"/>
        <v/>
      </c>
      <c r="I29" s="432" t="str">
        <f>IF(G29&lt;&gt;"",G29*VLOOKUP(F29,'Group Information'!$A$19:$B$25,2,0),"")</f>
        <v/>
      </c>
      <c r="J29" s="432" t="str">
        <f>IF(H29&lt;&gt;"",H29*VLOOKUP(F29,'Group Information'!$A$19:$B$25,2,0),"")</f>
        <v/>
      </c>
      <c r="K29" s="226"/>
      <c r="L29" s="227"/>
      <c r="M29" s="228"/>
      <c r="N29" s="530"/>
      <c r="Q29" s="150"/>
      <c r="S29" s="147"/>
      <c r="T29" s="149"/>
    </row>
    <row r="30" spans="1:20" x14ac:dyDescent="0.35">
      <c r="A30" s="222"/>
      <c r="B30" s="222"/>
      <c r="C30" s="223"/>
      <c r="D30" s="526"/>
      <c r="E30" s="526"/>
      <c r="F30" s="225"/>
      <c r="G30" s="432" t="str">
        <f t="shared" si="0"/>
        <v/>
      </c>
      <c r="H30" s="432" t="str">
        <f t="shared" si="1"/>
        <v/>
      </c>
      <c r="I30" s="432" t="str">
        <f>IF(G30&lt;&gt;"",G30*VLOOKUP(F30,'Group Information'!$A$19:$B$25,2,0),"")</f>
        <v/>
      </c>
      <c r="J30" s="432" t="str">
        <f>IF(H30&lt;&gt;"",H30*VLOOKUP(F30,'Group Information'!$A$19:$B$25,2,0),"")</f>
        <v/>
      </c>
      <c r="K30" s="226"/>
      <c r="L30" s="227"/>
      <c r="M30" s="228"/>
      <c r="N30" s="530"/>
      <c r="Q30" s="150"/>
      <c r="S30" s="147"/>
      <c r="T30" s="149"/>
    </row>
    <row r="31" spans="1:20" x14ac:dyDescent="0.35">
      <c r="A31" s="222"/>
      <c r="B31" s="222"/>
      <c r="C31" s="223"/>
      <c r="D31" s="526"/>
      <c r="E31" s="526"/>
      <c r="F31" s="225"/>
      <c r="G31" s="432" t="str">
        <f t="shared" si="0"/>
        <v/>
      </c>
      <c r="H31" s="432" t="str">
        <f t="shared" si="1"/>
        <v/>
      </c>
      <c r="I31" s="432" t="str">
        <f>IF(G31&lt;&gt;"",G31*VLOOKUP(F31,'Group Information'!$A$19:$B$25,2,0),"")</f>
        <v/>
      </c>
      <c r="J31" s="432" t="str">
        <f>IF(H31&lt;&gt;"",H31*VLOOKUP(F31,'Group Information'!$A$19:$B$25,2,0),"")</f>
        <v/>
      </c>
      <c r="K31" s="226"/>
      <c r="L31" s="227"/>
      <c r="M31" s="228"/>
      <c r="N31" s="530"/>
      <c r="Q31" s="150"/>
      <c r="S31" s="147"/>
      <c r="T31" s="149"/>
    </row>
    <row r="32" spans="1:20" x14ac:dyDescent="0.35">
      <c r="A32" s="222"/>
      <c r="B32" s="222"/>
      <c r="C32" s="223"/>
      <c r="D32" s="527"/>
      <c r="E32" s="526"/>
      <c r="F32" s="225"/>
      <c r="G32" s="432" t="str">
        <f t="shared" si="0"/>
        <v/>
      </c>
      <c r="H32" s="432" t="str">
        <f t="shared" si="1"/>
        <v/>
      </c>
      <c r="I32" s="432" t="str">
        <f>IF(G32&lt;&gt;"",G32*VLOOKUP(F32,'Group Information'!$A$19:$B$25,2,0),"")</f>
        <v/>
      </c>
      <c r="J32" s="432" t="str">
        <f>IF(H32&lt;&gt;"",H32*VLOOKUP(F32,'Group Information'!$A$19:$B$25,2,0),"")</f>
        <v/>
      </c>
      <c r="K32" s="226"/>
      <c r="L32" s="227"/>
      <c r="M32" s="228"/>
      <c r="N32" s="530"/>
      <c r="Q32" s="150"/>
      <c r="S32" s="147"/>
      <c r="T32" s="149"/>
    </row>
    <row r="33" spans="1:20" x14ac:dyDescent="0.35">
      <c r="A33" s="222"/>
      <c r="B33" s="222"/>
      <c r="C33" s="223"/>
      <c r="D33" s="527"/>
      <c r="E33" s="526"/>
      <c r="F33" s="225"/>
      <c r="G33" s="432" t="str">
        <f t="shared" si="0"/>
        <v/>
      </c>
      <c r="H33" s="432" t="str">
        <f t="shared" si="1"/>
        <v/>
      </c>
      <c r="I33" s="432" t="str">
        <f>IF(G33&lt;&gt;"",G33*VLOOKUP(F33,'Group Information'!$A$19:$B$25,2,0),"")</f>
        <v/>
      </c>
      <c r="J33" s="432" t="str">
        <f>IF(H33&lt;&gt;"",H33*VLOOKUP(F33,'Group Information'!$A$19:$B$25,2,0),"")</f>
        <v/>
      </c>
      <c r="K33" s="226"/>
      <c r="L33" s="227"/>
      <c r="M33" s="228"/>
      <c r="N33" s="530"/>
      <c r="Q33" s="150"/>
      <c r="S33" s="147"/>
      <c r="T33" s="149"/>
    </row>
    <row r="34" spans="1:20" x14ac:dyDescent="0.35">
      <c r="A34" s="222"/>
      <c r="B34" s="222"/>
      <c r="C34" s="223"/>
      <c r="D34" s="527"/>
      <c r="E34" s="526"/>
      <c r="F34" s="225"/>
      <c r="G34" s="432" t="str">
        <f t="shared" si="0"/>
        <v/>
      </c>
      <c r="H34" s="432" t="str">
        <f t="shared" si="1"/>
        <v/>
      </c>
      <c r="I34" s="432" t="str">
        <f>IF(G34&lt;&gt;"",G34*VLOOKUP(F34,'Group Information'!$A$19:$B$25,2,0),"")</f>
        <v/>
      </c>
      <c r="J34" s="432" t="str">
        <f>IF(H34&lt;&gt;"",H34*VLOOKUP(F34,'Group Information'!$A$19:$B$25,2,0),"")</f>
        <v/>
      </c>
      <c r="K34" s="226"/>
      <c r="L34" s="227"/>
      <c r="M34" s="228"/>
      <c r="N34" s="530"/>
      <c r="Q34" s="150"/>
      <c r="S34" s="147"/>
      <c r="T34" s="149"/>
    </row>
    <row r="35" spans="1:20" x14ac:dyDescent="0.35">
      <c r="A35" s="222"/>
      <c r="B35" s="222"/>
      <c r="C35" s="223"/>
      <c r="D35" s="527"/>
      <c r="E35" s="526"/>
      <c r="F35" s="225"/>
      <c r="G35" s="432" t="str">
        <f t="shared" si="0"/>
        <v/>
      </c>
      <c r="H35" s="432" t="str">
        <f t="shared" si="1"/>
        <v/>
      </c>
      <c r="I35" s="432" t="str">
        <f>IF(G35&lt;&gt;"",G35*VLOOKUP(F35,'Group Information'!$A$19:$B$25,2,0),"")</f>
        <v/>
      </c>
      <c r="J35" s="432" t="str">
        <f>IF(H35&lt;&gt;"",H35*VLOOKUP(F35,'Group Information'!$A$19:$B$25,2,0),"")</f>
        <v/>
      </c>
      <c r="K35" s="226"/>
      <c r="L35" s="227"/>
      <c r="M35" s="228"/>
      <c r="N35" s="530"/>
      <c r="Q35" s="150"/>
      <c r="S35" s="147"/>
      <c r="T35" s="149"/>
    </row>
    <row r="36" spans="1:20" x14ac:dyDescent="0.35">
      <c r="A36" s="222"/>
      <c r="B36" s="222"/>
      <c r="C36" s="223"/>
      <c r="D36" s="526"/>
      <c r="E36" s="526"/>
      <c r="F36" s="225"/>
      <c r="G36" s="432" t="str">
        <f t="shared" si="0"/>
        <v/>
      </c>
      <c r="H36" s="432" t="str">
        <f t="shared" si="1"/>
        <v/>
      </c>
      <c r="I36" s="432" t="str">
        <f>IF(G36&lt;&gt;"",G36*VLOOKUP(F36,'Group Information'!$A$19:$B$25,2,0),"")</f>
        <v/>
      </c>
      <c r="J36" s="432" t="str">
        <f>IF(H36&lt;&gt;"",H36*VLOOKUP(F36,'Group Information'!$A$19:$B$25,2,0),"")</f>
        <v/>
      </c>
      <c r="K36" s="226"/>
      <c r="L36" s="227"/>
      <c r="M36" s="228"/>
      <c r="N36" s="530"/>
      <c r="Q36" s="150"/>
      <c r="S36" s="147"/>
      <c r="T36" s="149"/>
    </row>
    <row r="37" spans="1:20" x14ac:dyDescent="0.35">
      <c r="A37" s="222"/>
      <c r="B37" s="222"/>
      <c r="C37" s="223"/>
      <c r="D37" s="527"/>
      <c r="E37" s="527"/>
      <c r="F37" s="225"/>
      <c r="G37" s="432" t="str">
        <f t="shared" si="0"/>
        <v/>
      </c>
      <c r="H37" s="432" t="str">
        <f t="shared" si="1"/>
        <v/>
      </c>
      <c r="I37" s="432" t="str">
        <f>IF(G37&lt;&gt;"",G37*VLOOKUP(F37,'Group Information'!$A$19:$B$25,2,0),"")</f>
        <v/>
      </c>
      <c r="J37" s="432" t="str">
        <f>IF(H37&lt;&gt;"",H37*VLOOKUP(F37,'Group Information'!$A$19:$B$25,2,0),"")</f>
        <v/>
      </c>
      <c r="K37" s="226"/>
      <c r="L37" s="227"/>
      <c r="M37" s="228"/>
      <c r="N37" s="530"/>
      <c r="Q37" s="150"/>
      <c r="S37" s="147"/>
      <c r="T37" s="149"/>
    </row>
    <row r="38" spans="1:20" x14ac:dyDescent="0.35">
      <c r="A38" s="222"/>
      <c r="B38" s="222"/>
      <c r="C38" s="223"/>
      <c r="D38" s="527"/>
      <c r="E38" s="527"/>
      <c r="F38" s="225"/>
      <c r="G38" s="432" t="str">
        <f t="shared" si="0"/>
        <v/>
      </c>
      <c r="H38" s="432" t="str">
        <f t="shared" si="1"/>
        <v/>
      </c>
      <c r="I38" s="432" t="str">
        <f>IF(G38&lt;&gt;"",G38*VLOOKUP(F38,'Group Information'!$A$19:$B$25,2,0),"")</f>
        <v/>
      </c>
      <c r="J38" s="432" t="str">
        <f>IF(H38&lt;&gt;"",H38*VLOOKUP(F38,'Group Information'!$A$19:$B$25,2,0),"")</f>
        <v/>
      </c>
      <c r="K38" s="226"/>
      <c r="L38" s="227"/>
      <c r="M38" s="228"/>
      <c r="N38" s="530"/>
      <c r="Q38" s="150"/>
      <c r="S38" s="147"/>
      <c r="T38" s="149"/>
    </row>
    <row r="39" spans="1:20" x14ac:dyDescent="0.35">
      <c r="A39" s="222"/>
      <c r="B39" s="222"/>
      <c r="C39" s="223"/>
      <c r="D39" s="527"/>
      <c r="E39" s="527"/>
      <c r="F39" s="225"/>
      <c r="G39" s="432" t="str">
        <f t="shared" si="0"/>
        <v/>
      </c>
      <c r="H39" s="432" t="str">
        <f t="shared" si="1"/>
        <v/>
      </c>
      <c r="I39" s="432" t="str">
        <f>IF(G39&lt;&gt;"",G39*VLOOKUP(F39,'Group Information'!$A$19:$B$25,2,0),"")</f>
        <v/>
      </c>
      <c r="J39" s="432" t="str">
        <f>IF(H39&lt;&gt;"",H39*VLOOKUP(F39,'Group Information'!$A$19:$B$25,2,0),"")</f>
        <v/>
      </c>
      <c r="K39" s="226"/>
      <c r="L39" s="227"/>
      <c r="M39" s="228"/>
      <c r="N39" s="530"/>
      <c r="Q39" s="150"/>
      <c r="S39" s="147"/>
      <c r="T39" s="149"/>
    </row>
    <row r="40" spans="1:20" x14ac:dyDescent="0.35">
      <c r="A40" s="222"/>
      <c r="B40" s="222"/>
      <c r="C40" s="223"/>
      <c r="D40" s="527"/>
      <c r="E40" s="527"/>
      <c r="F40" s="225"/>
      <c r="G40" s="432" t="str">
        <f t="shared" si="0"/>
        <v/>
      </c>
      <c r="H40" s="432" t="str">
        <f t="shared" si="1"/>
        <v/>
      </c>
      <c r="I40" s="432" t="str">
        <f>IF(G40&lt;&gt;"",G40*VLOOKUP(F40,'Group Information'!$A$19:$B$25,2,0),"")</f>
        <v/>
      </c>
      <c r="J40" s="432" t="str">
        <f>IF(H40&lt;&gt;"",H40*VLOOKUP(F40,'Group Information'!$A$19:$B$25,2,0),"")</f>
        <v/>
      </c>
      <c r="K40" s="226"/>
      <c r="L40" s="227"/>
      <c r="M40" s="228"/>
      <c r="N40" s="530"/>
      <c r="Q40" s="150"/>
      <c r="S40" s="147"/>
      <c r="T40" s="149"/>
    </row>
    <row r="41" spans="1:20" x14ac:dyDescent="0.35">
      <c r="A41" s="222"/>
      <c r="B41" s="222"/>
      <c r="C41" s="223"/>
      <c r="D41" s="527"/>
      <c r="E41" s="527"/>
      <c r="F41" s="225"/>
      <c r="G41" s="432" t="str">
        <f t="shared" si="0"/>
        <v/>
      </c>
      <c r="H41" s="432" t="str">
        <f t="shared" si="1"/>
        <v/>
      </c>
      <c r="I41" s="432" t="str">
        <f>IF(G41&lt;&gt;"",G41*VLOOKUP(F41,'Group Information'!$A$19:$B$25,2,0),"")</f>
        <v/>
      </c>
      <c r="J41" s="432" t="str">
        <f>IF(H41&lt;&gt;"",H41*VLOOKUP(F41,'Group Information'!$A$19:$B$25,2,0),"")</f>
        <v/>
      </c>
      <c r="K41" s="226"/>
      <c r="L41" s="227"/>
      <c r="M41" s="228"/>
      <c r="N41" s="530"/>
      <c r="Q41" s="150"/>
      <c r="S41" s="147"/>
      <c r="T41" s="149"/>
    </row>
    <row r="42" spans="1:20" x14ac:dyDescent="0.35">
      <c r="A42" s="222"/>
      <c r="B42" s="222"/>
      <c r="C42" s="223"/>
      <c r="D42" s="527"/>
      <c r="E42" s="527"/>
      <c r="F42" s="225"/>
      <c r="G42" s="432" t="str">
        <f t="shared" si="0"/>
        <v/>
      </c>
      <c r="H42" s="432" t="str">
        <f t="shared" si="1"/>
        <v/>
      </c>
      <c r="I42" s="432" t="str">
        <f>IF(G42&lt;&gt;"",G42*VLOOKUP(F42,'Group Information'!$A$19:$B$25,2,0),"")</f>
        <v/>
      </c>
      <c r="J42" s="432" t="str">
        <f>IF(H42&lt;&gt;"",H42*VLOOKUP(F42,'Group Information'!$A$19:$B$25,2,0),"")</f>
        <v/>
      </c>
      <c r="K42" s="226"/>
      <c r="L42" s="227"/>
      <c r="M42" s="228"/>
      <c r="N42" s="530"/>
      <c r="Q42" s="150"/>
      <c r="S42" s="147"/>
      <c r="T42" s="149"/>
    </row>
    <row r="43" spans="1:20" x14ac:dyDescent="0.35">
      <c r="A43" s="222"/>
      <c r="B43" s="222"/>
      <c r="C43" s="223"/>
      <c r="D43" s="527"/>
      <c r="E43" s="527"/>
      <c r="F43" s="225"/>
      <c r="G43" s="432" t="str">
        <f t="shared" si="0"/>
        <v/>
      </c>
      <c r="H43" s="432" t="str">
        <f t="shared" si="1"/>
        <v/>
      </c>
      <c r="I43" s="432" t="str">
        <f>IF(G43&lt;&gt;"",G43*VLOOKUP(F43,'Group Information'!$A$19:$B$25,2,0),"")</f>
        <v/>
      </c>
      <c r="J43" s="432" t="str">
        <f>IF(H43&lt;&gt;"",H43*VLOOKUP(F43,'Group Information'!$A$19:$B$25,2,0),"")</f>
        <v/>
      </c>
      <c r="K43" s="226"/>
      <c r="L43" s="227"/>
      <c r="M43" s="228"/>
      <c r="N43" s="530"/>
      <c r="Q43" s="150"/>
      <c r="S43" s="147"/>
      <c r="T43" s="149"/>
    </row>
    <row r="44" spans="1:20" x14ac:dyDescent="0.35">
      <c r="A44" s="222"/>
      <c r="B44" s="222"/>
      <c r="C44" s="223"/>
      <c r="D44" s="527"/>
      <c r="E44" s="527"/>
      <c r="F44" s="225"/>
      <c r="G44" s="432" t="str">
        <f t="shared" si="0"/>
        <v/>
      </c>
      <c r="H44" s="432" t="str">
        <f t="shared" si="1"/>
        <v/>
      </c>
      <c r="I44" s="432" t="str">
        <f>IF(G44&lt;&gt;"",G44*VLOOKUP(F44,'Group Information'!$A$19:$B$25,2,0),"")</f>
        <v/>
      </c>
      <c r="J44" s="432" t="str">
        <f>IF(H44&lt;&gt;"",H44*VLOOKUP(F44,'Group Information'!$A$19:$B$25,2,0),"")</f>
        <v/>
      </c>
      <c r="K44" s="226"/>
      <c r="L44" s="227"/>
      <c r="M44" s="228"/>
      <c r="N44" s="530"/>
      <c r="Q44" s="150"/>
      <c r="S44" s="147"/>
      <c r="T44" s="149"/>
    </row>
    <row r="45" spans="1:20" x14ac:dyDescent="0.35">
      <c r="A45" s="222"/>
      <c r="B45" s="222"/>
      <c r="C45" s="223"/>
      <c r="D45" s="527"/>
      <c r="E45" s="527"/>
      <c r="F45" s="225"/>
      <c r="G45" s="432" t="str">
        <f t="shared" si="0"/>
        <v/>
      </c>
      <c r="H45" s="432" t="str">
        <f t="shared" si="1"/>
        <v/>
      </c>
      <c r="I45" s="432" t="str">
        <f>IF(G45&lt;&gt;"",G45*VLOOKUP(F45,'Group Information'!$A$19:$B$25,2,0),"")</f>
        <v/>
      </c>
      <c r="J45" s="432" t="str">
        <f>IF(H45&lt;&gt;"",H45*VLOOKUP(F45,'Group Information'!$A$19:$B$25,2,0),"")</f>
        <v/>
      </c>
      <c r="K45" s="226"/>
      <c r="L45" s="227"/>
      <c r="M45" s="228"/>
      <c r="N45" s="530"/>
      <c r="Q45" s="150"/>
      <c r="S45" s="147"/>
      <c r="T45" s="149"/>
    </row>
    <row r="46" spans="1:20" x14ac:dyDescent="0.35">
      <c r="A46" s="222"/>
      <c r="B46" s="222"/>
      <c r="C46" s="223"/>
      <c r="D46" s="527"/>
      <c r="E46" s="527"/>
      <c r="F46" s="225"/>
      <c r="G46" s="432" t="str">
        <f t="shared" si="0"/>
        <v/>
      </c>
      <c r="H46" s="432" t="str">
        <f t="shared" si="1"/>
        <v/>
      </c>
      <c r="I46" s="432" t="str">
        <f>IF(G46&lt;&gt;"",G46*VLOOKUP(F46,'Group Information'!$A$19:$B$25,2,0),"")</f>
        <v/>
      </c>
      <c r="J46" s="432" t="str">
        <f>IF(H46&lt;&gt;"",H46*VLOOKUP(F46,'Group Information'!$A$19:$B$25,2,0),"")</f>
        <v/>
      </c>
      <c r="K46" s="226"/>
      <c r="L46" s="227"/>
      <c r="M46" s="228"/>
      <c r="N46" s="530"/>
      <c r="Q46" s="150"/>
      <c r="S46" s="147"/>
      <c r="T46" s="149"/>
    </row>
    <row r="47" spans="1:20" x14ac:dyDescent="0.35">
      <c r="A47" s="222"/>
      <c r="B47" s="222"/>
      <c r="C47" s="223"/>
      <c r="D47" s="224"/>
      <c r="E47" s="224"/>
      <c r="F47" s="225"/>
      <c r="G47" s="432" t="str">
        <f t="shared" si="0"/>
        <v/>
      </c>
      <c r="H47" s="432" t="str">
        <f t="shared" si="1"/>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0"/>
        <v/>
      </c>
      <c r="H48" s="432" t="str">
        <f t="shared" si="1"/>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0"/>
        <v/>
      </c>
      <c r="H49" s="432" t="str">
        <f t="shared" si="1"/>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0"/>
        <v/>
      </c>
      <c r="H50" s="432" t="str">
        <f t="shared" si="1"/>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0"/>
        <v/>
      </c>
      <c r="H51" s="432" t="str">
        <f t="shared" si="1"/>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0"/>
        <v/>
      </c>
      <c r="H52" s="432" t="str">
        <f t="shared" si="1"/>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0"/>
        <v/>
      </c>
      <c r="H53" s="432" t="str">
        <f t="shared" si="1"/>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0"/>
        <v/>
      </c>
      <c r="H54" s="432" t="str">
        <f t="shared" si="1"/>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0"/>
        <v/>
      </c>
      <c r="H55" s="432" t="str">
        <f t="shared" si="1"/>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0"/>
        <v/>
      </c>
      <c r="H56" s="432" t="str">
        <f t="shared" si="1"/>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0"/>
        <v/>
      </c>
      <c r="H57" s="432" t="str">
        <f t="shared" si="1"/>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0"/>
        <v/>
      </c>
      <c r="H58" s="432" t="str">
        <f t="shared" si="1"/>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0"/>
        <v/>
      </c>
      <c r="H59" s="432" t="str">
        <f t="shared" si="1"/>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0"/>
        <v/>
      </c>
      <c r="H60" s="432" t="str">
        <f t="shared" si="1"/>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0"/>
        <v/>
      </c>
      <c r="H61" s="432" t="str">
        <f t="shared" si="1"/>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0"/>
        <v/>
      </c>
      <c r="H62" s="432" t="str">
        <f t="shared" si="1"/>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0"/>
        <v/>
      </c>
      <c r="H63" s="432" t="str">
        <f t="shared" si="1"/>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0"/>
        <v/>
      </c>
      <c r="H64" s="432" t="str">
        <f t="shared" si="1"/>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0"/>
        <v/>
      </c>
      <c r="H65" s="432" t="str">
        <f t="shared" si="1"/>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0"/>
        <v/>
      </c>
      <c r="H66" s="432" t="str">
        <f t="shared" si="1"/>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0"/>
        <v/>
      </c>
      <c r="H67" s="432" t="str">
        <f t="shared" si="1"/>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0"/>
        <v/>
      </c>
      <c r="H68" s="432" t="str">
        <f t="shared" si="1"/>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0"/>
        <v/>
      </c>
      <c r="H69" s="432" t="str">
        <f t="shared" si="1"/>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0"/>
        <v/>
      </c>
      <c r="H70" s="432" t="str">
        <f t="shared" si="1"/>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0"/>
        <v/>
      </c>
      <c r="H71" s="432" t="str">
        <f t="shared" si="1"/>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0"/>
        <v/>
      </c>
      <c r="H72" s="432" t="str">
        <f t="shared" si="1"/>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0"/>
        <v/>
      </c>
      <c r="H73" s="432" t="str">
        <f t="shared" si="1"/>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0"/>
        <v/>
      </c>
      <c r="H74" s="432" t="str">
        <f t="shared" si="1"/>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0"/>
        <v/>
      </c>
      <c r="H75" s="432" t="str">
        <f t="shared" si="1"/>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0"/>
        <v/>
      </c>
      <c r="H76" s="432" t="str">
        <f t="shared" si="1"/>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0"/>
        <v/>
      </c>
      <c r="H77" s="432" t="str">
        <f t="shared" si="1"/>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0"/>
        <v/>
      </c>
      <c r="H78" s="432" t="str">
        <f t="shared" si="1"/>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0"/>
        <v/>
      </c>
      <c r="H79" s="432" t="str">
        <f t="shared" si="1"/>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2">IF(D80&lt;&gt;"",C80*D80,"")</f>
        <v/>
      </c>
      <c r="H80" s="432" t="str">
        <f t="shared" ref="H80:H143" si="3">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2"/>
        <v/>
      </c>
      <c r="H81" s="432" t="str">
        <f t="shared" si="3"/>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2"/>
        <v/>
      </c>
      <c r="H82" s="432" t="str">
        <f t="shared" si="3"/>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2"/>
        <v/>
      </c>
      <c r="H83" s="432" t="str">
        <f t="shared" si="3"/>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2"/>
        <v/>
      </c>
      <c r="H84" s="432" t="str">
        <f t="shared" si="3"/>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2"/>
        <v/>
      </c>
      <c r="H85" s="432" t="str">
        <f t="shared" si="3"/>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2"/>
        <v/>
      </c>
      <c r="H86" s="432" t="str">
        <f t="shared" si="3"/>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2"/>
        <v/>
      </c>
      <c r="H87" s="432" t="str">
        <f t="shared" si="3"/>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2"/>
        <v/>
      </c>
      <c r="H88" s="432" t="str">
        <f t="shared" si="3"/>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2"/>
        <v/>
      </c>
      <c r="H89" s="432" t="str">
        <f t="shared" si="3"/>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2"/>
        <v/>
      </c>
      <c r="H90" s="432" t="str">
        <f t="shared" si="3"/>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2"/>
        <v/>
      </c>
      <c r="H91" s="432" t="str">
        <f t="shared" si="3"/>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2"/>
        <v/>
      </c>
      <c r="H92" s="432" t="str">
        <f t="shared" si="3"/>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2"/>
        <v/>
      </c>
      <c r="H93" s="432" t="str">
        <f t="shared" si="3"/>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2"/>
        <v/>
      </c>
      <c r="H94" s="432" t="str">
        <f t="shared" si="3"/>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2"/>
        <v/>
      </c>
      <c r="H95" s="432" t="str">
        <f t="shared" si="3"/>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2"/>
        <v/>
      </c>
      <c r="H96" s="432" t="str">
        <f t="shared" si="3"/>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2"/>
        <v/>
      </c>
      <c r="H97" s="432" t="str">
        <f t="shared" si="3"/>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2"/>
        <v/>
      </c>
      <c r="H98" s="432" t="str">
        <f t="shared" si="3"/>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2"/>
        <v/>
      </c>
      <c r="H99" s="432" t="str">
        <f t="shared" si="3"/>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2"/>
        <v/>
      </c>
      <c r="H100" s="432" t="str">
        <f t="shared" si="3"/>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2"/>
        <v/>
      </c>
      <c r="H101" s="432" t="str">
        <f t="shared" si="3"/>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2"/>
        <v/>
      </c>
      <c r="H102" s="432" t="str">
        <f t="shared" si="3"/>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2"/>
        <v/>
      </c>
      <c r="H103" s="432" t="str">
        <f t="shared" si="3"/>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2"/>
        <v/>
      </c>
      <c r="H104" s="432" t="str">
        <f t="shared" si="3"/>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2"/>
        <v/>
      </c>
      <c r="H105" s="432" t="str">
        <f t="shared" si="3"/>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2"/>
        <v/>
      </c>
      <c r="H106" s="432" t="str">
        <f t="shared" si="3"/>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2"/>
        <v/>
      </c>
      <c r="H107" s="432" t="str">
        <f t="shared" si="3"/>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2"/>
        <v/>
      </c>
      <c r="H108" s="432" t="str">
        <f t="shared" si="3"/>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2"/>
        <v/>
      </c>
      <c r="H109" s="432" t="str">
        <f t="shared" si="3"/>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2"/>
        <v/>
      </c>
      <c r="H110" s="432" t="str">
        <f t="shared" si="3"/>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2"/>
        <v/>
      </c>
      <c r="H111" s="432" t="str">
        <f t="shared" si="3"/>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2"/>
        <v/>
      </c>
      <c r="H112" s="432" t="str">
        <f t="shared" si="3"/>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2"/>
        <v/>
      </c>
      <c r="H113" s="432" t="str">
        <f t="shared" si="3"/>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2"/>
        <v/>
      </c>
      <c r="H114" s="432" t="str">
        <f t="shared" si="3"/>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2"/>
        <v/>
      </c>
      <c r="H115" s="432" t="str">
        <f t="shared" si="3"/>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2"/>
        <v/>
      </c>
      <c r="H116" s="432" t="str">
        <f t="shared" si="3"/>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2"/>
        <v/>
      </c>
      <c r="H117" s="432" t="str">
        <f t="shared" si="3"/>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2"/>
        <v/>
      </c>
      <c r="H118" s="432" t="str">
        <f t="shared" si="3"/>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2"/>
        <v/>
      </c>
      <c r="H119" s="432" t="str">
        <f t="shared" si="3"/>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2"/>
        <v/>
      </c>
      <c r="H120" s="432" t="str">
        <f t="shared" si="3"/>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2"/>
        <v/>
      </c>
      <c r="H121" s="432" t="str">
        <f t="shared" si="3"/>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2"/>
        <v/>
      </c>
      <c r="H122" s="432" t="str">
        <f t="shared" si="3"/>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2"/>
        <v/>
      </c>
      <c r="H123" s="432" t="str">
        <f t="shared" si="3"/>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2"/>
        <v/>
      </c>
      <c r="H124" s="432" t="str">
        <f t="shared" si="3"/>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2"/>
        <v/>
      </c>
      <c r="H125" s="432" t="str">
        <f t="shared" si="3"/>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2"/>
        <v/>
      </c>
      <c r="H126" s="432" t="str">
        <f t="shared" si="3"/>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2"/>
        <v/>
      </c>
      <c r="H127" s="432" t="str">
        <f t="shared" si="3"/>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2"/>
        <v/>
      </c>
      <c r="H128" s="432" t="str">
        <f t="shared" si="3"/>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2"/>
        <v/>
      </c>
      <c r="H129" s="432" t="str">
        <f t="shared" si="3"/>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2"/>
        <v/>
      </c>
      <c r="H130" s="432" t="str">
        <f t="shared" si="3"/>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2"/>
        <v/>
      </c>
      <c r="H131" s="432" t="str">
        <f t="shared" si="3"/>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2"/>
        <v/>
      </c>
      <c r="H132" s="432" t="str">
        <f t="shared" si="3"/>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2"/>
        <v/>
      </c>
      <c r="H133" s="432" t="str">
        <f t="shared" si="3"/>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2"/>
        <v/>
      </c>
      <c r="H134" s="432" t="str">
        <f t="shared" si="3"/>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2"/>
        <v/>
      </c>
      <c r="H135" s="432" t="str">
        <f t="shared" si="3"/>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2"/>
        <v/>
      </c>
      <c r="H136" s="432" t="str">
        <f t="shared" si="3"/>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2"/>
        <v/>
      </c>
      <c r="H137" s="432" t="str">
        <f t="shared" si="3"/>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2"/>
        <v/>
      </c>
      <c r="H138" s="432" t="str">
        <f t="shared" si="3"/>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2"/>
        <v/>
      </c>
      <c r="H139" s="432" t="str">
        <f t="shared" si="3"/>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2"/>
        <v/>
      </c>
      <c r="H140" s="432" t="str">
        <f t="shared" si="3"/>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2"/>
        <v/>
      </c>
      <c r="H141" s="432" t="str">
        <f t="shared" si="3"/>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2"/>
        <v/>
      </c>
      <c r="H142" s="432" t="str">
        <f t="shared" si="3"/>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2"/>
        <v/>
      </c>
      <c r="H143" s="432" t="str">
        <f t="shared" si="3"/>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4">IF(D144&lt;&gt;"",C144*D144,"")</f>
        <v/>
      </c>
      <c r="H144" s="432" t="str">
        <f t="shared" ref="H144:H192" si="5">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4"/>
        <v/>
      </c>
      <c r="H145" s="432" t="str">
        <f t="shared" si="5"/>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4"/>
        <v/>
      </c>
      <c r="H146" s="432" t="str">
        <f t="shared" si="5"/>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4"/>
        <v/>
      </c>
      <c r="H147" s="432" t="str">
        <f t="shared" si="5"/>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4"/>
        <v/>
      </c>
      <c r="H148" s="432" t="str">
        <f t="shared" si="5"/>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4"/>
        <v/>
      </c>
      <c r="H149" s="432" t="str">
        <f t="shared" si="5"/>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4"/>
        <v/>
      </c>
      <c r="H150" s="432" t="str">
        <f t="shared" si="5"/>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4"/>
        <v/>
      </c>
      <c r="H151" s="432" t="str">
        <f t="shared" si="5"/>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4"/>
        <v/>
      </c>
      <c r="H152" s="432" t="str">
        <f t="shared" si="5"/>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4"/>
        <v/>
      </c>
      <c r="H153" s="432" t="str">
        <f t="shared" si="5"/>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4"/>
        <v/>
      </c>
      <c r="H154" s="432" t="str">
        <f t="shared" si="5"/>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4"/>
        <v/>
      </c>
      <c r="H155" s="432" t="str">
        <f t="shared" si="5"/>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4"/>
        <v/>
      </c>
      <c r="H156" s="432" t="str">
        <f t="shared" si="5"/>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4"/>
        <v/>
      </c>
      <c r="H157" s="432" t="str">
        <f t="shared" si="5"/>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4"/>
        <v/>
      </c>
      <c r="H158" s="432" t="str">
        <f t="shared" si="5"/>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4"/>
        <v/>
      </c>
      <c r="H159" s="432" t="str">
        <f t="shared" si="5"/>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4"/>
        <v/>
      </c>
      <c r="H160" s="432" t="str">
        <f t="shared" si="5"/>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4"/>
        <v/>
      </c>
      <c r="H161" s="432" t="str">
        <f t="shared" si="5"/>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4"/>
        <v/>
      </c>
      <c r="H162" s="432" t="str">
        <f t="shared" si="5"/>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4"/>
        <v/>
      </c>
      <c r="H163" s="432" t="str">
        <f t="shared" si="5"/>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4"/>
        <v/>
      </c>
      <c r="H164" s="432" t="str">
        <f t="shared" si="5"/>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4"/>
        <v/>
      </c>
      <c r="H165" s="432" t="str">
        <f t="shared" si="5"/>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4"/>
        <v/>
      </c>
      <c r="H166" s="432" t="str">
        <f t="shared" si="5"/>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4"/>
        <v/>
      </c>
      <c r="H167" s="432" t="str">
        <f t="shared" si="5"/>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4"/>
        <v/>
      </c>
      <c r="H168" s="432" t="str">
        <f t="shared" si="5"/>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4"/>
        <v/>
      </c>
      <c r="H169" s="432" t="str">
        <f t="shared" si="5"/>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4"/>
        <v/>
      </c>
      <c r="H170" s="432" t="str">
        <f t="shared" si="5"/>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4"/>
        <v/>
      </c>
      <c r="H171" s="432" t="str">
        <f t="shared" si="5"/>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4"/>
        <v/>
      </c>
      <c r="H172" s="432" t="str">
        <f t="shared" si="5"/>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4"/>
        <v/>
      </c>
      <c r="H173" s="432" t="str">
        <f t="shared" si="5"/>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4"/>
        <v/>
      </c>
      <c r="H174" s="432" t="str">
        <f t="shared" si="5"/>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4"/>
        <v/>
      </c>
      <c r="H175" s="432" t="str">
        <f t="shared" si="5"/>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4"/>
        <v/>
      </c>
      <c r="H176" s="432" t="str">
        <f t="shared" si="5"/>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4"/>
        <v/>
      </c>
      <c r="H177" s="432" t="str">
        <f t="shared" si="5"/>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4"/>
        <v/>
      </c>
      <c r="H178" s="432" t="str">
        <f t="shared" si="5"/>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4"/>
        <v/>
      </c>
      <c r="H179" s="432" t="str">
        <f t="shared" si="5"/>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4"/>
        <v/>
      </c>
      <c r="H180" s="432" t="str">
        <f t="shared" si="5"/>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4"/>
        <v/>
      </c>
      <c r="H181" s="432" t="str">
        <f t="shared" si="5"/>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4"/>
        <v/>
      </c>
      <c r="H182" s="432" t="str">
        <f t="shared" si="5"/>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4"/>
        <v/>
      </c>
      <c r="H183" s="432" t="str">
        <f t="shared" si="5"/>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4"/>
        <v/>
      </c>
      <c r="H184" s="432" t="str">
        <f t="shared" si="5"/>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4"/>
        <v/>
      </c>
      <c r="H185" s="432" t="str">
        <f t="shared" si="5"/>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4"/>
        <v/>
      </c>
      <c r="H186" s="432" t="str">
        <f t="shared" si="5"/>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4"/>
        <v/>
      </c>
      <c r="H187" s="432" t="str">
        <f t="shared" si="5"/>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4"/>
        <v/>
      </c>
      <c r="H188" s="432" t="str">
        <f t="shared" si="5"/>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4"/>
        <v/>
      </c>
      <c r="H189" s="432" t="str">
        <f t="shared" si="5"/>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4"/>
        <v/>
      </c>
      <c r="H190" s="432" t="str">
        <f t="shared" si="5"/>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4"/>
        <v/>
      </c>
      <c r="H191" s="432" t="str">
        <f t="shared" si="5"/>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4"/>
        <v/>
      </c>
      <c r="H192" s="432" t="str">
        <f t="shared" si="5"/>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nxDwvazPtML1Zioh11d49cpph0+hyDhQSV9ypg27b4UCtR0tOrBnG5BgDIi4Sg92j3jTtq5VD1oAq3mk1vRmUA==" saltValue="KYwv8wQM6s5I0g3arBnZOQ==" spinCount="100000" sheet="1" objects="1" scenarios="1" formatCells="0" formatColumns="0" formatRows="0" insertRows="0" insertHyperlinks="0" deleteRows="0"/>
  <mergeCells count="3">
    <mergeCell ref="A1:B1"/>
    <mergeCell ref="A2:B2"/>
    <mergeCell ref="D5:J7"/>
  </mergeCells>
  <conditionalFormatting sqref="A1:A2 A13:C13 A193:C1048576 A7:B12 A6">
    <cfRule type="beginsWith" dxfId="349" priority="20" operator="beginsWith" text="COMPLETE">
      <formula>LEFT(A1,LEN("COMPLETE"))="COMPLETE"</formula>
    </cfRule>
    <cfRule type="containsText" dxfId="348" priority="21" operator="containsText" text="INCOMPLETE">
      <formula>NOT(ISERROR(SEARCH("INCOMPLETE",A1)))</formula>
    </cfRule>
  </conditionalFormatting>
  <conditionalFormatting sqref="C3:C12">
    <cfRule type="beginsWith" dxfId="347" priority="18" operator="beginsWith" text="COMPLETE">
      <formula>LEFT(C3,LEN("COMPLETE"))="COMPLETE"</formula>
    </cfRule>
    <cfRule type="containsText" dxfId="346" priority="19" operator="containsText" text="INCOMPLETE">
      <formula>NOT(ISERROR(SEARCH("INCOMPLETE",C3)))</formula>
    </cfRule>
  </conditionalFormatting>
  <conditionalFormatting sqref="C3">
    <cfRule type="containsText" dxfId="345" priority="17" operator="containsText" text="SHEET COMPLETE">
      <formula>NOT(ISERROR(SEARCH("SHEET COMPLETE",C3)))</formula>
    </cfRule>
  </conditionalFormatting>
  <conditionalFormatting sqref="K6">
    <cfRule type="beginsWith" dxfId="344" priority="15" operator="beginsWith" text="COMPLETE">
      <formula>LEFT(K6,LEN("COMPLETE"))="COMPLETE"</formula>
    </cfRule>
    <cfRule type="containsText" dxfId="343" priority="16" operator="containsText" text="INCOMPLETE">
      <formula>NOT(ISERROR(SEARCH("INCOMPLETE",K6)))</formula>
    </cfRule>
  </conditionalFormatting>
  <conditionalFormatting sqref="L16:L192 F16:F192 B16:B192">
    <cfRule type="expression" dxfId="342" priority="13">
      <formula>MOD(ROW(),2)&lt;&gt;0</formula>
    </cfRule>
    <cfRule type="expression" dxfId="341" priority="14">
      <formula>MOD(ROW(),2)=0</formula>
    </cfRule>
  </conditionalFormatting>
  <conditionalFormatting sqref="A1:XFD2 B3:XFD3 A4:XFD4 A12:XFD16 A9:C11 F9:XFD11 A8:XFD8 A5:C5 K5:XFD7 A47:XFD1048576 A17:C46 F17:XFD46 A7:C7 A6 C6">
    <cfRule type="expression" dxfId="340" priority="11">
      <formula>AND(_xlfn.ISFORMULA(A1),MOD(ROW(),2)=0)</formula>
    </cfRule>
    <cfRule type="expression" dxfId="339" priority="12">
      <formula>_xlfn.ISFORMULA(INDIRECT("rc",FALSE))</formula>
    </cfRule>
  </conditionalFormatting>
  <conditionalFormatting sqref="D9 D10:E11">
    <cfRule type="expression" dxfId="338" priority="9">
      <formula>AND(_xlfn.ISFORMULA(D9),MOD(ROW(),2)=0)</formula>
    </cfRule>
    <cfRule type="expression" dxfId="337" priority="10">
      <formula>_xlfn.ISFORMULA(INDIRECT("rc",FALSE))</formula>
    </cfRule>
  </conditionalFormatting>
  <conditionalFormatting sqref="D5:J7">
    <cfRule type="expression" dxfId="336" priority="7">
      <formula>AND(_xlfn.ISFORMULA(D5),MOD(ROW(),2)=0)</formula>
    </cfRule>
    <cfRule type="expression" dxfId="335" priority="8">
      <formula>_xlfn.ISFORMULA(INDIRECT("rc",FALSE))</formula>
    </cfRule>
  </conditionalFormatting>
  <conditionalFormatting sqref="D36:E36">
    <cfRule type="expression" dxfId="334" priority="5">
      <formula>AND(_xludf.ISFORMULA(D36),MOD(ROW(),2)=0)</formula>
    </cfRule>
  </conditionalFormatting>
  <conditionalFormatting sqref="D36:E36">
    <cfRule type="expression" dxfId="333" priority="6">
      <formula>_xludf.ISFORMULA(INDIRECT("rc",FALSE))</formula>
    </cfRule>
  </conditionalFormatting>
  <conditionalFormatting sqref="B6">
    <cfRule type="beginsWith" dxfId="332" priority="1" operator="beginsWith" text="COMPLETE">
      <formula>LEFT((B6),LEN("COMPLETE"))=("COMPLETE")</formula>
    </cfRule>
  </conditionalFormatting>
  <conditionalFormatting sqref="B6">
    <cfRule type="containsText" dxfId="331" priority="2" operator="containsText" text="INCOMPLETE">
      <formula>NOT(ISERROR(SEARCH(("INCOMPLETE"),(B6))))</formula>
    </cfRule>
  </conditionalFormatting>
  <conditionalFormatting sqref="B6">
    <cfRule type="expression" dxfId="330" priority="3">
      <formula>AND(_xludf.ISFORMULA(B6),MOD(ROW(),2)=0)</formula>
    </cfRule>
  </conditionalFormatting>
  <conditionalFormatting sqref="B6">
    <cfRule type="expression" dxfId="329" priority="4">
      <formula>_xludf.ISFORMULA(INDIRECT("rc",FALSE))</formula>
    </cfRule>
  </conditionalFormatting>
  <dataValidations count="6">
    <dataValidation type="list" allowBlank="1" showInputMessage="1" showErrorMessage="1" sqref="B8" xr:uid="{5DD3C154-3519-48B1-B1D6-065130635A7F}">
      <formula1>"Select choice here, Yes, No"</formula1>
    </dataValidation>
    <dataValidation type="list" allowBlank="1" showInputMessage="1" showErrorMessage="1" sqref="S15:S192" xr:uid="{05A76971-81A7-4EC3-B094-8C66267702BC}">
      <formula1>#REF!</formula1>
    </dataValidation>
    <dataValidation type="list" allowBlank="1" showErrorMessage="1" sqref="B16:B192" xr:uid="{2D2D85C1-AD9B-4C17-AA06-0E1F1781A5B5}">
      <formula1>"Prototype, Competition,Administrative (Project-specific)"</formula1>
    </dataValidation>
    <dataValidation type="list" allowBlank="1" showInputMessage="1" showErrorMessage="1" sqref="B3" xr:uid="{E6CC1A7A-5A6A-4161-B3A1-BD74971ADBFE}">
      <formula1>"Select choice here, Yes"</formula1>
    </dataValidation>
    <dataValidation type="list" allowBlank="1" showInputMessage="1" showErrorMessage="1" sqref="L16:L192" xr:uid="{DD9E1F28-BE97-46F1-814B-862A8EEAB76E}">
      <formula1>"Yes,No"</formula1>
    </dataValidation>
    <dataValidation type="list" allowBlank="1" showInputMessage="1" showErrorMessage="1" sqref="B7" xr:uid="{7BF00F60-32CA-43B2-8BAB-CEE3A451B92D}">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BF9DCA5E-0696-4221-BC0B-3ED89657B783}">
          <x14:formula1>
            <xm:f>'C:\Users\raiaank\Downloads\[TEAMNAME-Funding-Application-PAF-2022-2023-Term-2 (3).xlsx]dataval'!#REF!</xm:f>
          </x14:formula1>
          <xm:sqref>U193:U752 U14</xm:sqref>
        </x14:dataValidation>
        <x14:dataValidation type="list" allowBlank="1" showErrorMessage="1" xr:uid="{574E1BD5-847B-48DB-927E-9E8B3EF5282F}">
          <x14:formula1>
            <xm:f>'Group Information'!$A$19:$A$25</xm:f>
          </x14:formula1>
          <xm:sqref>F16:F192</xm:sqref>
        </x14:dataValidation>
        <x14:dataValidation type="list" allowBlank="1" showInputMessage="1" showErrorMessage="1" xr:uid="{CAA6A1DA-5C1A-4286-B61C-6E23B6339936}">
          <x14:formula1>
            <xm:f>'C:\Users\raiaank\Downloads\[TEAMNAME-Funding-Application-PAF-2022-2023-Term-2 (3).xlsx]dataval'!#REF!</xm:f>
          </x14:formula1>
          <xm:sqref>O193:O854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3760-4F22-4E74-8BCB-C652FB7F7C38}">
  <sheetPr>
    <tabColor theme="8"/>
  </sheetPr>
  <dimension ref="A1:X1021"/>
  <sheetViews>
    <sheetView topLeftCell="A4" zoomScale="70" zoomScaleNormal="70" workbookViewId="0">
      <selection activeCell="B6" sqref="B6:B1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348</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7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528"/>
      <c r="C6" s="307"/>
      <c r="D6" s="643"/>
      <c r="E6" s="644"/>
      <c r="F6" s="644"/>
      <c r="G6" s="644"/>
      <c r="H6" s="644"/>
      <c r="I6" s="644"/>
      <c r="J6" s="645"/>
      <c r="K6" s="306"/>
      <c r="L6" s="294"/>
      <c r="M6" s="294"/>
      <c r="N6" s="151"/>
      <c r="T6" s="151"/>
      <c r="U6" s="151"/>
      <c r="V6" s="151"/>
      <c r="W6" s="151"/>
    </row>
    <row r="7" spans="1:24" ht="15" customHeight="1" x14ac:dyDescent="0.3">
      <c r="A7" s="154" t="s">
        <v>92</v>
      </c>
      <c r="B7" s="323"/>
      <c r="C7" s="307"/>
      <c r="D7" s="646"/>
      <c r="E7" s="647"/>
      <c r="F7" s="647"/>
      <c r="G7" s="647"/>
      <c r="H7" s="647"/>
      <c r="I7" s="647"/>
      <c r="J7" s="648"/>
      <c r="K7" s="306"/>
      <c r="L7" s="294"/>
      <c r="M7" s="294"/>
      <c r="N7" s="151"/>
      <c r="T7" s="151"/>
      <c r="U7" s="151"/>
      <c r="V7" s="151"/>
      <c r="W7" s="151"/>
    </row>
    <row r="8" spans="1:24" ht="15" customHeight="1" thickBot="1" x14ac:dyDescent="0.35">
      <c r="A8" s="154" t="s">
        <v>93</v>
      </c>
      <c r="B8" s="323"/>
      <c r="C8" s="307"/>
      <c r="D8" s="151"/>
      <c r="E8" s="305"/>
      <c r="F8" s="305"/>
      <c r="G8" s="305"/>
      <c r="H8" s="157"/>
      <c r="I8" s="157"/>
      <c r="J8" s="157"/>
      <c r="K8" s="306"/>
      <c r="L8" s="294"/>
      <c r="M8" s="294"/>
      <c r="N8" s="151"/>
      <c r="T8" s="151"/>
      <c r="U8" s="151"/>
      <c r="V8" s="151"/>
      <c r="W8" s="151"/>
    </row>
    <row r="9" spans="1:24" ht="15" customHeight="1" x14ac:dyDescent="0.3">
      <c r="A9" s="154" t="s">
        <v>94</v>
      </c>
      <c r="B9" s="531"/>
      <c r="C9" s="307"/>
      <c r="D9" s="388" t="s">
        <v>2</v>
      </c>
      <c r="E9" s="389"/>
      <c r="F9" s="305"/>
      <c r="G9" s="305"/>
      <c r="H9" s="157"/>
      <c r="I9" s="157"/>
      <c r="J9" s="157"/>
      <c r="K9" s="306"/>
      <c r="L9" s="294"/>
      <c r="M9" s="294"/>
      <c r="N9" s="151"/>
      <c r="T9" s="151"/>
      <c r="U9" s="151"/>
      <c r="V9" s="151"/>
      <c r="W9" s="151"/>
    </row>
    <row r="10" spans="1:24" ht="15" customHeight="1" x14ac:dyDescent="0.3">
      <c r="A10" s="154" t="s">
        <v>95</v>
      </c>
      <c r="B10" s="532"/>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532"/>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531"/>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c r="B16" s="222"/>
      <c r="C16" s="223"/>
      <c r="D16" s="224"/>
      <c r="E16" s="224"/>
      <c r="F16" s="225"/>
      <c r="G16" s="432" t="str">
        <f t="shared" ref="G16:G79" si="0">IF(D16&lt;&gt;"",C16*D16,"")</f>
        <v/>
      </c>
      <c r="H16" s="432" t="str">
        <f t="shared" ref="H16:H79" si="1">IF(D16&lt;&gt;"",G16+E16,"")</f>
        <v/>
      </c>
      <c r="I16" s="432" t="str">
        <f>IF(G16&lt;&gt;"",G16*VLOOKUP(F16,'Group Information'!$A$19:$B$25,2,0),"")</f>
        <v/>
      </c>
      <c r="J16" s="432" t="str">
        <f>IF(H16&lt;&gt;"",H16*VLOOKUP(F16,'Group Information'!$A$19:$B$25,2,0),"")</f>
        <v/>
      </c>
      <c r="K16" s="226"/>
      <c r="L16" s="227"/>
      <c r="M16" s="228"/>
      <c r="N16" s="530"/>
      <c r="Q16" s="150"/>
      <c r="S16" s="147"/>
      <c r="T16" s="149"/>
    </row>
    <row r="17" spans="1:20" x14ac:dyDescent="0.35">
      <c r="A17" s="222"/>
      <c r="B17" s="222"/>
      <c r="C17" s="223"/>
      <c r="D17" s="224"/>
      <c r="E17" s="224"/>
      <c r="F17" s="225"/>
      <c r="G17" s="432" t="str">
        <f t="shared" si="0"/>
        <v/>
      </c>
      <c r="H17" s="432" t="str">
        <f t="shared" si="1"/>
        <v/>
      </c>
      <c r="I17" s="432" t="str">
        <f>IF(G17&lt;&gt;"",G17*VLOOKUP(F17,'Group Information'!$A$19:$B$25,2,0),"")</f>
        <v/>
      </c>
      <c r="J17" s="432" t="str">
        <f>IF(H17&lt;&gt;"",H17*VLOOKUP(F17,'Group Information'!$A$19:$B$25,2,0),"")</f>
        <v/>
      </c>
      <c r="K17" s="226"/>
      <c r="L17" s="227"/>
      <c r="M17" s="228"/>
      <c r="N17" s="530"/>
      <c r="Q17" s="150"/>
      <c r="S17" s="147"/>
      <c r="T17" s="149"/>
    </row>
    <row r="18" spans="1:20" x14ac:dyDescent="0.35">
      <c r="A18" s="222"/>
      <c r="B18" s="222"/>
      <c r="C18" s="223"/>
      <c r="D18" s="224"/>
      <c r="E18" s="224"/>
      <c r="F18" s="225"/>
      <c r="G18" s="432" t="str">
        <f t="shared" si="0"/>
        <v/>
      </c>
      <c r="H18" s="432" t="str">
        <f t="shared" si="1"/>
        <v/>
      </c>
      <c r="I18" s="432" t="str">
        <f>IF(G18&lt;&gt;"",G18*VLOOKUP(F18,'Group Information'!$A$19:$B$25,2,0),"")</f>
        <v/>
      </c>
      <c r="J18" s="432" t="str">
        <f>IF(H18&lt;&gt;"",H18*VLOOKUP(F18,'Group Information'!$A$19:$B$25,2,0),"")</f>
        <v/>
      </c>
      <c r="K18" s="226"/>
      <c r="L18" s="227"/>
      <c r="M18" s="228"/>
      <c r="N18" s="530"/>
      <c r="Q18" s="150"/>
      <c r="S18" s="147"/>
      <c r="T18" s="149"/>
    </row>
    <row r="19" spans="1:20" x14ac:dyDescent="0.35">
      <c r="A19" s="222"/>
      <c r="B19" s="222"/>
      <c r="C19" s="223"/>
      <c r="D19" s="224"/>
      <c r="E19" s="224"/>
      <c r="F19" s="225"/>
      <c r="G19" s="432" t="str">
        <f t="shared" si="0"/>
        <v/>
      </c>
      <c r="H19" s="432" t="str">
        <f t="shared" si="1"/>
        <v/>
      </c>
      <c r="I19" s="432" t="str">
        <f>IF(G19&lt;&gt;"",G19*VLOOKUP(F19,'Group Information'!$A$19:$B$25,2,0),"")</f>
        <v/>
      </c>
      <c r="J19" s="432" t="str">
        <f>IF(H19&lt;&gt;"",H19*VLOOKUP(F19,'Group Information'!$A$19:$B$25,2,0),"")</f>
        <v/>
      </c>
      <c r="K19" s="226"/>
      <c r="L19" s="227"/>
      <c r="M19" s="228"/>
      <c r="N19" s="530"/>
      <c r="Q19" s="150"/>
      <c r="S19" s="147"/>
      <c r="T19" s="149"/>
    </row>
    <row r="20" spans="1:20" x14ac:dyDescent="0.35">
      <c r="A20" s="222"/>
      <c r="B20" s="222"/>
      <c r="C20" s="223"/>
      <c r="D20" s="224"/>
      <c r="E20" s="224"/>
      <c r="F20" s="225"/>
      <c r="G20" s="432" t="str">
        <f t="shared" si="0"/>
        <v/>
      </c>
      <c r="H20" s="432" t="str">
        <f t="shared" si="1"/>
        <v/>
      </c>
      <c r="I20" s="432" t="str">
        <f>IF(G20&lt;&gt;"",G20*VLOOKUP(F20,'Group Information'!$A$19:$B$25,2,0),"")</f>
        <v/>
      </c>
      <c r="J20" s="432" t="str">
        <f>IF(H20&lt;&gt;"",H20*VLOOKUP(F20,'Group Information'!$A$19:$B$25,2,0),"")</f>
        <v/>
      </c>
      <c r="K20" s="226"/>
      <c r="L20" s="227"/>
      <c r="M20" s="228"/>
      <c r="N20" s="530"/>
      <c r="Q20" s="150"/>
      <c r="S20" s="147"/>
      <c r="T20" s="149"/>
    </row>
    <row r="21" spans="1:20" x14ac:dyDescent="0.35">
      <c r="A21" s="222"/>
      <c r="B21" s="222"/>
      <c r="C21" s="223"/>
      <c r="D21" s="224"/>
      <c r="E21" s="224"/>
      <c r="F21" s="225"/>
      <c r="G21" s="432" t="str">
        <f t="shared" si="0"/>
        <v/>
      </c>
      <c r="H21" s="432" t="str">
        <f t="shared" si="1"/>
        <v/>
      </c>
      <c r="I21" s="432" t="str">
        <f>IF(G21&lt;&gt;"",G21*VLOOKUP(F21,'Group Information'!$A$19:$B$25,2,0),"")</f>
        <v/>
      </c>
      <c r="J21" s="432" t="str">
        <f>IF(H21&lt;&gt;"",H21*VLOOKUP(F21,'Group Information'!$A$19:$B$25,2,0),"")</f>
        <v/>
      </c>
      <c r="K21" s="226"/>
      <c r="L21" s="227"/>
      <c r="M21" s="228"/>
      <c r="N21" s="530"/>
      <c r="Q21" s="150"/>
      <c r="S21" s="147"/>
      <c r="T21" s="149"/>
    </row>
    <row r="22" spans="1:20" x14ac:dyDescent="0.35">
      <c r="A22" s="222"/>
      <c r="B22" s="222"/>
      <c r="C22" s="223"/>
      <c r="D22" s="224"/>
      <c r="E22" s="224"/>
      <c r="F22" s="225"/>
      <c r="G22" s="432" t="str">
        <f t="shared" si="0"/>
        <v/>
      </c>
      <c r="H22" s="432" t="str">
        <f t="shared" si="1"/>
        <v/>
      </c>
      <c r="I22" s="432" t="str">
        <f>IF(G22&lt;&gt;"",G22*VLOOKUP(F22,'Group Information'!$A$19:$B$25,2,0),"")</f>
        <v/>
      </c>
      <c r="J22" s="432" t="str">
        <f>IF(H22&lt;&gt;"",H22*VLOOKUP(F22,'Group Information'!$A$19:$B$25,2,0),"")</f>
        <v/>
      </c>
      <c r="K22" s="226"/>
      <c r="L22" s="227"/>
      <c r="M22" s="228"/>
      <c r="N22" s="530"/>
      <c r="Q22" s="150"/>
      <c r="S22" s="147"/>
      <c r="T22" s="149"/>
    </row>
    <row r="23" spans="1:20" x14ac:dyDescent="0.35">
      <c r="A23" s="222"/>
      <c r="B23" s="222"/>
      <c r="C23" s="223"/>
      <c r="D23" s="224"/>
      <c r="E23" s="224"/>
      <c r="F23" s="225"/>
      <c r="G23" s="432" t="str">
        <f t="shared" si="0"/>
        <v/>
      </c>
      <c r="H23" s="432" t="str">
        <f t="shared" si="1"/>
        <v/>
      </c>
      <c r="I23" s="432" t="str">
        <f>IF(G23&lt;&gt;"",G23*VLOOKUP(F23,'Group Information'!$A$19:$B$25,2,0),"")</f>
        <v/>
      </c>
      <c r="J23" s="432" t="str">
        <f>IF(H23&lt;&gt;"",H23*VLOOKUP(F23,'Group Information'!$A$19:$B$25,2,0),"")</f>
        <v/>
      </c>
      <c r="K23" s="226"/>
      <c r="L23" s="227"/>
      <c r="M23" s="228"/>
      <c r="N23" s="530"/>
      <c r="Q23" s="150"/>
      <c r="S23" s="147"/>
      <c r="T23" s="149"/>
    </row>
    <row r="24" spans="1:20" x14ac:dyDescent="0.35">
      <c r="A24" s="222"/>
      <c r="B24" s="222"/>
      <c r="C24" s="223"/>
      <c r="D24" s="224"/>
      <c r="E24" s="224"/>
      <c r="F24" s="225"/>
      <c r="G24" s="432" t="str">
        <f t="shared" si="0"/>
        <v/>
      </c>
      <c r="H24" s="432" t="str">
        <f t="shared" si="1"/>
        <v/>
      </c>
      <c r="I24" s="432" t="str">
        <f>IF(G24&lt;&gt;"",G24*VLOOKUP(F24,'Group Information'!$A$19:$B$25,2,0),"")</f>
        <v/>
      </c>
      <c r="J24" s="432" t="str">
        <f>IF(H24&lt;&gt;"",H24*VLOOKUP(F24,'Group Information'!$A$19:$B$25,2,0),"")</f>
        <v/>
      </c>
      <c r="K24" s="226"/>
      <c r="L24" s="227"/>
      <c r="M24" s="228"/>
      <c r="N24" s="530"/>
      <c r="Q24" s="150"/>
      <c r="S24" s="147"/>
      <c r="T24" s="149"/>
    </row>
    <row r="25" spans="1:20" x14ac:dyDescent="0.35">
      <c r="A25" s="222"/>
      <c r="B25" s="222"/>
      <c r="C25" s="223"/>
      <c r="D25" s="224"/>
      <c r="E25" s="224"/>
      <c r="F25" s="225"/>
      <c r="G25" s="432" t="str">
        <f t="shared" si="0"/>
        <v/>
      </c>
      <c r="H25" s="432" t="str">
        <f t="shared" si="1"/>
        <v/>
      </c>
      <c r="I25" s="432" t="str">
        <f>IF(G25&lt;&gt;"",G25*VLOOKUP(F25,'Group Information'!$A$19:$B$25,2,0),"")</f>
        <v/>
      </c>
      <c r="J25" s="432" t="str">
        <f>IF(H25&lt;&gt;"",H25*VLOOKUP(F25,'Group Information'!$A$19:$B$25,2,0),"")</f>
        <v/>
      </c>
      <c r="K25" s="226"/>
      <c r="L25" s="227"/>
      <c r="M25" s="228"/>
      <c r="N25" s="530"/>
      <c r="Q25" s="150"/>
      <c r="S25" s="147"/>
      <c r="T25" s="149"/>
    </row>
    <row r="26" spans="1:20" x14ac:dyDescent="0.35">
      <c r="A26" s="222"/>
      <c r="B26" s="222"/>
      <c r="C26" s="223"/>
      <c r="D26" s="224"/>
      <c r="E26" s="224"/>
      <c r="F26" s="225"/>
      <c r="G26" s="432" t="str">
        <f t="shared" si="0"/>
        <v/>
      </c>
      <c r="H26" s="432" t="str">
        <f t="shared" si="1"/>
        <v/>
      </c>
      <c r="I26" s="432" t="str">
        <f>IF(G26&lt;&gt;"",G26*VLOOKUP(F26,'Group Information'!$A$19:$B$25,2,0),"")</f>
        <v/>
      </c>
      <c r="J26" s="432" t="str">
        <f>IF(H26&lt;&gt;"",H26*VLOOKUP(F26,'Group Information'!$A$19:$B$25,2,0),"")</f>
        <v/>
      </c>
      <c r="K26" s="226"/>
      <c r="L26" s="227"/>
      <c r="M26" s="228"/>
      <c r="N26" s="530"/>
      <c r="Q26" s="150"/>
      <c r="S26" s="147"/>
      <c r="T26" s="149"/>
    </row>
    <row r="27" spans="1:20" x14ac:dyDescent="0.35">
      <c r="A27" s="222"/>
      <c r="B27" s="222"/>
      <c r="C27" s="223"/>
      <c r="D27" s="224"/>
      <c r="E27" s="224"/>
      <c r="F27" s="225"/>
      <c r="G27" s="432" t="str">
        <f t="shared" si="0"/>
        <v/>
      </c>
      <c r="H27" s="432" t="str">
        <f t="shared" si="1"/>
        <v/>
      </c>
      <c r="I27" s="432" t="str">
        <f>IF(G27&lt;&gt;"",G27*VLOOKUP(F27,'Group Information'!$A$19:$B$25,2,0),"")</f>
        <v/>
      </c>
      <c r="J27" s="432" t="str">
        <f>IF(H27&lt;&gt;"",H27*VLOOKUP(F27,'Group Information'!$A$19:$B$25,2,0),"")</f>
        <v/>
      </c>
      <c r="K27" s="226"/>
      <c r="L27" s="227"/>
      <c r="M27" s="228"/>
      <c r="N27" s="530"/>
      <c r="Q27" s="150"/>
      <c r="S27" s="147"/>
      <c r="T27" s="149"/>
    </row>
    <row r="28" spans="1:20" x14ac:dyDescent="0.35">
      <c r="A28" s="222"/>
      <c r="B28" s="222"/>
      <c r="C28" s="223"/>
      <c r="D28" s="224"/>
      <c r="E28" s="224"/>
      <c r="F28" s="225"/>
      <c r="G28" s="432" t="str">
        <f t="shared" si="0"/>
        <v/>
      </c>
      <c r="H28" s="432" t="str">
        <f t="shared" si="1"/>
        <v/>
      </c>
      <c r="I28" s="432" t="str">
        <f>IF(G28&lt;&gt;"",G28*VLOOKUP(F28,'Group Information'!$A$19:$B$25,2,0),"")</f>
        <v/>
      </c>
      <c r="J28" s="432" t="str">
        <f>IF(H28&lt;&gt;"",H28*VLOOKUP(F28,'Group Information'!$A$19:$B$25,2,0),"")</f>
        <v/>
      </c>
      <c r="K28" s="226"/>
      <c r="L28" s="227"/>
      <c r="M28" s="228"/>
      <c r="N28" s="530"/>
      <c r="Q28" s="150"/>
      <c r="S28" s="147"/>
      <c r="T28" s="149"/>
    </row>
    <row r="29" spans="1:20" x14ac:dyDescent="0.35">
      <c r="A29" s="222"/>
      <c r="B29" s="222"/>
      <c r="C29" s="223"/>
      <c r="D29" s="224"/>
      <c r="E29" s="224"/>
      <c r="F29" s="225"/>
      <c r="G29" s="432" t="str">
        <f t="shared" si="0"/>
        <v/>
      </c>
      <c r="H29" s="432" t="str">
        <f t="shared" si="1"/>
        <v/>
      </c>
      <c r="I29" s="432" t="str">
        <f>IF(G29&lt;&gt;"",G29*VLOOKUP(F29,'Group Information'!$A$19:$B$25,2,0),"")</f>
        <v/>
      </c>
      <c r="J29" s="432" t="str">
        <f>IF(H29&lt;&gt;"",H29*VLOOKUP(F29,'Group Information'!$A$19:$B$25,2,0),"")</f>
        <v/>
      </c>
      <c r="K29" s="226"/>
      <c r="L29" s="227"/>
      <c r="M29" s="228"/>
      <c r="N29" s="530"/>
      <c r="Q29" s="150"/>
      <c r="S29" s="147"/>
      <c r="T29" s="149"/>
    </row>
    <row r="30" spans="1:20" x14ac:dyDescent="0.35">
      <c r="A30" s="222"/>
      <c r="B30" s="222"/>
      <c r="C30" s="223"/>
      <c r="D30" s="224"/>
      <c r="E30" s="224"/>
      <c r="F30" s="225"/>
      <c r="G30" s="432" t="str">
        <f t="shared" si="0"/>
        <v/>
      </c>
      <c r="H30" s="432" t="str">
        <f t="shared" si="1"/>
        <v/>
      </c>
      <c r="I30" s="432" t="str">
        <f>IF(G30&lt;&gt;"",G30*VLOOKUP(F30,'Group Information'!$A$19:$B$25,2,0),"")</f>
        <v/>
      </c>
      <c r="J30" s="432" t="str">
        <f>IF(H30&lt;&gt;"",H30*VLOOKUP(F30,'Group Information'!$A$19:$B$25,2,0),"")</f>
        <v/>
      </c>
      <c r="K30" s="226"/>
      <c r="L30" s="227"/>
      <c r="M30" s="228"/>
      <c r="N30" s="530"/>
      <c r="Q30" s="150"/>
      <c r="S30" s="147"/>
      <c r="T30" s="149"/>
    </row>
    <row r="31" spans="1:20" x14ac:dyDescent="0.35">
      <c r="A31" s="222"/>
      <c r="B31" s="222"/>
      <c r="C31" s="223"/>
      <c r="D31" s="224"/>
      <c r="E31" s="224"/>
      <c r="F31" s="225"/>
      <c r="G31" s="432" t="str">
        <f t="shared" si="0"/>
        <v/>
      </c>
      <c r="H31" s="432" t="str">
        <f t="shared" si="1"/>
        <v/>
      </c>
      <c r="I31" s="432" t="str">
        <f>IF(G31&lt;&gt;"",G31*VLOOKUP(F31,'Group Information'!$A$19:$B$25,2,0),"")</f>
        <v/>
      </c>
      <c r="J31" s="432" t="str">
        <f>IF(H31&lt;&gt;"",H31*VLOOKUP(F31,'Group Information'!$A$19:$B$25,2,0),"")</f>
        <v/>
      </c>
      <c r="K31" s="226"/>
      <c r="L31" s="227"/>
      <c r="M31" s="228"/>
      <c r="N31" s="530"/>
      <c r="Q31" s="150"/>
      <c r="S31" s="147"/>
      <c r="T31" s="149"/>
    </row>
    <row r="32" spans="1:20" x14ac:dyDescent="0.35">
      <c r="A32" s="222"/>
      <c r="B32" s="222"/>
      <c r="C32" s="223"/>
      <c r="D32" s="224"/>
      <c r="E32" s="224"/>
      <c r="F32" s="225"/>
      <c r="G32" s="432" t="str">
        <f t="shared" si="0"/>
        <v/>
      </c>
      <c r="H32" s="432" t="str">
        <f t="shared" si="1"/>
        <v/>
      </c>
      <c r="I32" s="432" t="str">
        <f>IF(G32&lt;&gt;"",G32*VLOOKUP(F32,'Group Information'!$A$19:$B$25,2,0),"")</f>
        <v/>
      </c>
      <c r="J32" s="432" t="str">
        <f>IF(H32&lt;&gt;"",H32*VLOOKUP(F32,'Group Information'!$A$19:$B$25,2,0),"")</f>
        <v/>
      </c>
      <c r="K32" s="226"/>
      <c r="L32" s="227"/>
      <c r="M32" s="228"/>
      <c r="N32" s="530"/>
      <c r="Q32" s="150"/>
      <c r="S32" s="147"/>
      <c r="T32" s="149"/>
    </row>
    <row r="33" spans="1:20" x14ac:dyDescent="0.35">
      <c r="A33" s="222"/>
      <c r="B33" s="222"/>
      <c r="C33" s="223"/>
      <c r="D33" s="224"/>
      <c r="E33" s="224"/>
      <c r="F33" s="225"/>
      <c r="G33" s="432" t="str">
        <f t="shared" si="0"/>
        <v/>
      </c>
      <c r="H33" s="432" t="str">
        <f t="shared" si="1"/>
        <v/>
      </c>
      <c r="I33" s="432" t="str">
        <f>IF(G33&lt;&gt;"",G33*VLOOKUP(F33,'Group Information'!$A$19:$B$25,2,0),"")</f>
        <v/>
      </c>
      <c r="J33" s="432" t="str">
        <f>IF(H33&lt;&gt;"",H33*VLOOKUP(F33,'Group Information'!$A$19:$B$25,2,0),"")</f>
        <v/>
      </c>
      <c r="K33" s="226"/>
      <c r="L33" s="227"/>
      <c r="M33" s="228"/>
      <c r="N33" s="530"/>
      <c r="Q33" s="150"/>
      <c r="S33" s="147"/>
      <c r="T33" s="149"/>
    </row>
    <row r="34" spans="1:20" x14ac:dyDescent="0.35">
      <c r="A34" s="222"/>
      <c r="B34" s="222"/>
      <c r="C34" s="223"/>
      <c r="D34" s="224"/>
      <c r="E34" s="224"/>
      <c r="F34" s="225"/>
      <c r="G34" s="432" t="str">
        <f t="shared" si="0"/>
        <v/>
      </c>
      <c r="H34" s="432" t="str">
        <f t="shared" si="1"/>
        <v/>
      </c>
      <c r="I34" s="432" t="str">
        <f>IF(G34&lt;&gt;"",G34*VLOOKUP(F34,'Group Information'!$A$19:$B$25,2,0),"")</f>
        <v/>
      </c>
      <c r="J34" s="432" t="str">
        <f>IF(H34&lt;&gt;"",H34*VLOOKUP(F34,'Group Information'!$A$19:$B$25,2,0),"")</f>
        <v/>
      </c>
      <c r="K34" s="226"/>
      <c r="L34" s="227"/>
      <c r="M34" s="228"/>
      <c r="N34" s="530"/>
      <c r="Q34" s="150"/>
      <c r="S34" s="147"/>
      <c r="T34" s="149"/>
    </row>
    <row r="35" spans="1:20" x14ac:dyDescent="0.35">
      <c r="A35" s="222"/>
      <c r="B35" s="222"/>
      <c r="C35" s="223"/>
      <c r="D35" s="224"/>
      <c r="E35" s="224"/>
      <c r="F35" s="225"/>
      <c r="G35" s="432" t="str">
        <f t="shared" si="0"/>
        <v/>
      </c>
      <c r="H35" s="432" t="str">
        <f t="shared" si="1"/>
        <v/>
      </c>
      <c r="I35" s="432" t="str">
        <f>IF(G35&lt;&gt;"",G35*VLOOKUP(F35,'Group Information'!$A$19:$B$25,2,0),"")</f>
        <v/>
      </c>
      <c r="J35" s="432" t="str">
        <f>IF(H35&lt;&gt;"",H35*VLOOKUP(F35,'Group Information'!$A$19:$B$25,2,0),"")</f>
        <v/>
      </c>
      <c r="K35" s="226"/>
      <c r="L35" s="227"/>
      <c r="M35" s="228"/>
      <c r="N35" s="530"/>
      <c r="Q35" s="150"/>
      <c r="S35" s="147"/>
      <c r="T35" s="149"/>
    </row>
    <row r="36" spans="1:20" x14ac:dyDescent="0.35">
      <c r="A36" s="222"/>
      <c r="B36" s="222"/>
      <c r="C36" s="223"/>
      <c r="D36" s="224"/>
      <c r="E36" s="224"/>
      <c r="F36" s="225"/>
      <c r="G36" s="432" t="str">
        <f t="shared" si="0"/>
        <v/>
      </c>
      <c r="H36" s="432" t="str">
        <f t="shared" si="1"/>
        <v/>
      </c>
      <c r="I36" s="432" t="str">
        <f>IF(G36&lt;&gt;"",G36*VLOOKUP(F36,'Group Information'!$A$19:$B$25,2,0),"")</f>
        <v/>
      </c>
      <c r="J36" s="432" t="str">
        <f>IF(H36&lt;&gt;"",H36*VLOOKUP(F36,'Group Information'!$A$19:$B$25,2,0),"")</f>
        <v/>
      </c>
      <c r="K36" s="226"/>
      <c r="L36" s="227"/>
      <c r="M36" s="228"/>
      <c r="N36" s="530"/>
      <c r="Q36" s="150"/>
      <c r="S36" s="147"/>
      <c r="T36" s="149"/>
    </row>
    <row r="37" spans="1:20" x14ac:dyDescent="0.35">
      <c r="A37" s="222"/>
      <c r="B37" s="222"/>
      <c r="C37" s="223"/>
      <c r="D37" s="224"/>
      <c r="E37" s="224"/>
      <c r="F37" s="225"/>
      <c r="G37" s="432" t="str">
        <f t="shared" si="0"/>
        <v/>
      </c>
      <c r="H37" s="432" t="str">
        <f t="shared" si="1"/>
        <v/>
      </c>
      <c r="I37" s="432" t="str">
        <f>IF(G37&lt;&gt;"",G37*VLOOKUP(F37,'Group Information'!$A$19:$B$25,2,0),"")</f>
        <v/>
      </c>
      <c r="J37" s="432" t="str">
        <f>IF(H37&lt;&gt;"",H37*VLOOKUP(F37,'Group Information'!$A$19:$B$25,2,0),"")</f>
        <v/>
      </c>
      <c r="K37" s="226"/>
      <c r="L37" s="227"/>
      <c r="M37" s="228"/>
      <c r="N37" s="530"/>
      <c r="Q37" s="150"/>
      <c r="S37" s="147"/>
      <c r="T37" s="149"/>
    </row>
    <row r="38" spans="1:20" x14ac:dyDescent="0.35">
      <c r="A38" s="222"/>
      <c r="B38" s="222"/>
      <c r="C38" s="223"/>
      <c r="D38" s="224"/>
      <c r="E38" s="224"/>
      <c r="F38" s="225"/>
      <c r="G38" s="432" t="str">
        <f t="shared" si="0"/>
        <v/>
      </c>
      <c r="H38" s="432" t="str">
        <f t="shared" si="1"/>
        <v/>
      </c>
      <c r="I38" s="432" t="str">
        <f>IF(G38&lt;&gt;"",G38*VLOOKUP(F38,'Group Information'!$A$19:$B$25,2,0),"")</f>
        <v/>
      </c>
      <c r="J38" s="432" t="str">
        <f>IF(H38&lt;&gt;"",H38*VLOOKUP(F38,'Group Information'!$A$19:$B$25,2,0),"")</f>
        <v/>
      </c>
      <c r="K38" s="226"/>
      <c r="L38" s="227"/>
      <c r="M38" s="228"/>
      <c r="N38" s="530"/>
      <c r="Q38" s="150"/>
      <c r="S38" s="147"/>
      <c r="T38" s="149"/>
    </row>
    <row r="39" spans="1:20" x14ac:dyDescent="0.35">
      <c r="A39" s="222"/>
      <c r="B39" s="222"/>
      <c r="C39" s="223"/>
      <c r="D39" s="224"/>
      <c r="E39" s="224"/>
      <c r="F39" s="225"/>
      <c r="G39" s="432" t="str">
        <f t="shared" si="0"/>
        <v/>
      </c>
      <c r="H39" s="432" t="str">
        <f t="shared" si="1"/>
        <v/>
      </c>
      <c r="I39" s="432" t="str">
        <f>IF(G39&lt;&gt;"",G39*VLOOKUP(F39,'Group Information'!$A$19:$B$25,2,0),"")</f>
        <v/>
      </c>
      <c r="J39" s="432" t="str">
        <f>IF(H39&lt;&gt;"",H39*VLOOKUP(F39,'Group Information'!$A$19:$B$25,2,0),"")</f>
        <v/>
      </c>
      <c r="K39" s="226"/>
      <c r="L39" s="227"/>
      <c r="M39" s="228"/>
      <c r="N39" s="530"/>
      <c r="Q39" s="150"/>
      <c r="S39" s="147"/>
      <c r="T39" s="149"/>
    </row>
    <row r="40" spans="1:20" x14ac:dyDescent="0.35">
      <c r="A40" s="222"/>
      <c r="B40" s="222"/>
      <c r="C40" s="223"/>
      <c r="D40" s="224"/>
      <c r="E40" s="224"/>
      <c r="F40" s="225"/>
      <c r="G40" s="432" t="str">
        <f t="shared" si="0"/>
        <v/>
      </c>
      <c r="H40" s="432" t="str">
        <f t="shared" si="1"/>
        <v/>
      </c>
      <c r="I40" s="432" t="str">
        <f>IF(G40&lt;&gt;"",G40*VLOOKUP(F40,'Group Information'!$A$19:$B$25,2,0),"")</f>
        <v/>
      </c>
      <c r="J40" s="432" t="str">
        <f>IF(H40&lt;&gt;"",H40*VLOOKUP(F40,'Group Information'!$A$19:$B$25,2,0),"")</f>
        <v/>
      </c>
      <c r="K40" s="226"/>
      <c r="L40" s="227"/>
      <c r="M40" s="228"/>
      <c r="N40" s="222"/>
      <c r="Q40" s="150"/>
      <c r="S40" s="147"/>
      <c r="T40" s="149"/>
    </row>
    <row r="41" spans="1:20" x14ac:dyDescent="0.35">
      <c r="A41" s="222"/>
      <c r="B41" s="222"/>
      <c r="C41" s="223"/>
      <c r="D41" s="224"/>
      <c r="E41" s="224"/>
      <c r="F41" s="225"/>
      <c r="G41" s="432" t="str">
        <f t="shared" si="0"/>
        <v/>
      </c>
      <c r="H41" s="432" t="str">
        <f t="shared" si="1"/>
        <v/>
      </c>
      <c r="I41" s="432" t="str">
        <f>IF(G41&lt;&gt;"",G41*VLOOKUP(F41,'Group Information'!$A$19:$B$25,2,0),"")</f>
        <v/>
      </c>
      <c r="J41" s="432" t="str">
        <f>IF(H41&lt;&gt;"",H41*VLOOKUP(F41,'Group Information'!$A$19:$B$25,2,0),"")</f>
        <v/>
      </c>
      <c r="K41" s="226"/>
      <c r="L41" s="227"/>
      <c r="M41" s="228"/>
      <c r="N41" s="222"/>
      <c r="Q41" s="150"/>
      <c r="S41" s="147"/>
      <c r="T41" s="149"/>
    </row>
    <row r="42" spans="1:20" x14ac:dyDescent="0.35">
      <c r="A42" s="222"/>
      <c r="B42" s="222"/>
      <c r="C42" s="223"/>
      <c r="D42" s="224"/>
      <c r="E42" s="224"/>
      <c r="F42" s="225"/>
      <c r="G42" s="432" t="str">
        <f t="shared" si="0"/>
        <v/>
      </c>
      <c r="H42" s="432" t="str">
        <f t="shared" si="1"/>
        <v/>
      </c>
      <c r="I42" s="432" t="str">
        <f>IF(G42&lt;&gt;"",G42*VLOOKUP(F42,'Group Information'!$A$19:$B$25,2,0),"")</f>
        <v/>
      </c>
      <c r="J42" s="432" t="str">
        <f>IF(H42&lt;&gt;"",H42*VLOOKUP(F42,'Group Information'!$A$19:$B$25,2,0),"")</f>
        <v/>
      </c>
      <c r="K42" s="226"/>
      <c r="L42" s="227"/>
      <c r="M42" s="228"/>
      <c r="N42" s="222"/>
      <c r="Q42" s="150"/>
      <c r="S42" s="147"/>
      <c r="T42" s="149"/>
    </row>
    <row r="43" spans="1:20" x14ac:dyDescent="0.35">
      <c r="A43" s="222"/>
      <c r="B43" s="222"/>
      <c r="C43" s="223"/>
      <c r="D43" s="224"/>
      <c r="E43" s="224"/>
      <c r="F43" s="225"/>
      <c r="G43" s="432" t="str">
        <f t="shared" si="0"/>
        <v/>
      </c>
      <c r="H43" s="432" t="str">
        <f t="shared" si="1"/>
        <v/>
      </c>
      <c r="I43" s="432" t="str">
        <f>IF(G43&lt;&gt;"",G43*VLOOKUP(F43,'Group Information'!$A$19:$B$25,2,0),"")</f>
        <v/>
      </c>
      <c r="J43" s="432" t="str">
        <f>IF(H43&lt;&gt;"",H43*VLOOKUP(F43,'Group Information'!$A$19:$B$25,2,0),"")</f>
        <v/>
      </c>
      <c r="K43" s="226"/>
      <c r="L43" s="227"/>
      <c r="M43" s="228"/>
      <c r="N43" s="222"/>
      <c r="Q43" s="150"/>
      <c r="S43" s="147"/>
      <c r="T43" s="149"/>
    </row>
    <row r="44" spans="1:20" x14ac:dyDescent="0.35">
      <c r="A44" s="222"/>
      <c r="B44" s="222"/>
      <c r="C44" s="223"/>
      <c r="D44" s="224"/>
      <c r="E44" s="224"/>
      <c r="F44" s="225"/>
      <c r="G44" s="432" t="str">
        <f t="shared" si="0"/>
        <v/>
      </c>
      <c r="H44" s="432" t="str">
        <f t="shared" si="1"/>
        <v/>
      </c>
      <c r="I44" s="432" t="str">
        <f>IF(G44&lt;&gt;"",G44*VLOOKUP(F44,'Group Information'!$A$19:$B$25,2,0),"")</f>
        <v/>
      </c>
      <c r="J44" s="432" t="str">
        <f>IF(H44&lt;&gt;"",H44*VLOOKUP(F44,'Group Information'!$A$19:$B$25,2,0),"")</f>
        <v/>
      </c>
      <c r="K44" s="226"/>
      <c r="L44" s="227"/>
      <c r="M44" s="228"/>
      <c r="N44" s="222"/>
      <c r="Q44" s="150"/>
      <c r="S44" s="147"/>
      <c r="T44" s="149"/>
    </row>
    <row r="45" spans="1:20" x14ac:dyDescent="0.35">
      <c r="A45" s="222"/>
      <c r="B45" s="222"/>
      <c r="C45" s="223"/>
      <c r="D45" s="224"/>
      <c r="E45" s="224"/>
      <c r="F45" s="225"/>
      <c r="G45" s="432" t="str">
        <f t="shared" si="0"/>
        <v/>
      </c>
      <c r="H45" s="432" t="str">
        <f t="shared" si="1"/>
        <v/>
      </c>
      <c r="I45" s="432" t="str">
        <f>IF(G45&lt;&gt;"",G45*VLOOKUP(F45,'Group Information'!$A$19:$B$25,2,0),"")</f>
        <v/>
      </c>
      <c r="J45" s="432" t="str">
        <f>IF(H45&lt;&gt;"",H45*VLOOKUP(F45,'Group Information'!$A$19:$B$25,2,0),"")</f>
        <v/>
      </c>
      <c r="K45" s="226"/>
      <c r="L45" s="227"/>
      <c r="M45" s="228"/>
      <c r="N45" s="222"/>
      <c r="Q45" s="150"/>
      <c r="S45" s="147"/>
      <c r="T45" s="149"/>
    </row>
    <row r="46" spans="1:20" x14ac:dyDescent="0.35">
      <c r="A46" s="222"/>
      <c r="B46" s="222"/>
      <c r="C46" s="223"/>
      <c r="D46" s="224"/>
      <c r="E46" s="224"/>
      <c r="F46" s="225"/>
      <c r="G46" s="432" t="str">
        <f t="shared" si="0"/>
        <v/>
      </c>
      <c r="H46" s="432" t="str">
        <f t="shared" si="1"/>
        <v/>
      </c>
      <c r="I46" s="432" t="str">
        <f>IF(G46&lt;&gt;"",G46*VLOOKUP(F46,'Group Information'!$A$19:$B$25,2,0),"")</f>
        <v/>
      </c>
      <c r="J46" s="432" t="str">
        <f>IF(H46&lt;&gt;"",H46*VLOOKUP(F46,'Group Information'!$A$19:$B$25,2,0),"")</f>
        <v/>
      </c>
      <c r="K46" s="226"/>
      <c r="L46" s="227"/>
      <c r="M46" s="228"/>
      <c r="N46" s="222"/>
      <c r="Q46" s="150"/>
      <c r="S46" s="147"/>
      <c r="T46" s="149"/>
    </row>
    <row r="47" spans="1:20" x14ac:dyDescent="0.35">
      <c r="A47" s="222"/>
      <c r="B47" s="222"/>
      <c r="C47" s="223"/>
      <c r="D47" s="224"/>
      <c r="E47" s="224"/>
      <c r="F47" s="225"/>
      <c r="G47" s="432" t="str">
        <f t="shared" si="0"/>
        <v/>
      </c>
      <c r="H47" s="432" t="str">
        <f t="shared" si="1"/>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0"/>
        <v/>
      </c>
      <c r="H48" s="432" t="str">
        <f t="shared" si="1"/>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0"/>
        <v/>
      </c>
      <c r="H49" s="432" t="str">
        <f t="shared" si="1"/>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0"/>
        <v/>
      </c>
      <c r="H50" s="432" t="str">
        <f t="shared" si="1"/>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0"/>
        <v/>
      </c>
      <c r="H51" s="432" t="str">
        <f t="shared" si="1"/>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0"/>
        <v/>
      </c>
      <c r="H52" s="432" t="str">
        <f t="shared" si="1"/>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0"/>
        <v/>
      </c>
      <c r="H53" s="432" t="str">
        <f t="shared" si="1"/>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0"/>
        <v/>
      </c>
      <c r="H54" s="432" t="str">
        <f t="shared" si="1"/>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0"/>
        <v/>
      </c>
      <c r="H55" s="432" t="str">
        <f t="shared" si="1"/>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0"/>
        <v/>
      </c>
      <c r="H56" s="432" t="str">
        <f t="shared" si="1"/>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0"/>
        <v/>
      </c>
      <c r="H57" s="432" t="str">
        <f t="shared" si="1"/>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0"/>
        <v/>
      </c>
      <c r="H58" s="432" t="str">
        <f t="shared" si="1"/>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0"/>
        <v/>
      </c>
      <c r="H59" s="432" t="str">
        <f t="shared" si="1"/>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0"/>
        <v/>
      </c>
      <c r="H60" s="432" t="str">
        <f t="shared" si="1"/>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0"/>
        <v/>
      </c>
      <c r="H61" s="432" t="str">
        <f t="shared" si="1"/>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0"/>
        <v/>
      </c>
      <c r="H62" s="432" t="str">
        <f t="shared" si="1"/>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0"/>
        <v/>
      </c>
      <c r="H63" s="432" t="str">
        <f t="shared" si="1"/>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0"/>
        <v/>
      </c>
      <c r="H64" s="432" t="str">
        <f t="shared" si="1"/>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0"/>
        <v/>
      </c>
      <c r="H65" s="432" t="str">
        <f t="shared" si="1"/>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0"/>
        <v/>
      </c>
      <c r="H66" s="432" t="str">
        <f t="shared" si="1"/>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0"/>
        <v/>
      </c>
      <c r="H67" s="432" t="str">
        <f t="shared" si="1"/>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t="s">
        <v>14</v>
      </c>
      <c r="G68" s="432" t="str">
        <f t="shared" si="0"/>
        <v/>
      </c>
      <c r="H68" s="432" t="str">
        <f t="shared" si="1"/>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0"/>
        <v/>
      </c>
      <c r="H69" s="432" t="str">
        <f t="shared" si="1"/>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0"/>
        <v/>
      </c>
      <c r="H70" s="432" t="str">
        <f t="shared" si="1"/>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0"/>
        <v/>
      </c>
      <c r="H71" s="432" t="str">
        <f t="shared" si="1"/>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0"/>
        <v/>
      </c>
      <c r="H72" s="432" t="str">
        <f t="shared" si="1"/>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0"/>
        <v/>
      </c>
      <c r="H73" s="432" t="str">
        <f t="shared" si="1"/>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0"/>
        <v/>
      </c>
      <c r="H74" s="432" t="str">
        <f t="shared" si="1"/>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0"/>
        <v/>
      </c>
      <c r="H75" s="432" t="str">
        <f t="shared" si="1"/>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0"/>
        <v/>
      </c>
      <c r="H76" s="432" t="str">
        <f t="shared" si="1"/>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0"/>
        <v/>
      </c>
      <c r="H77" s="432" t="str">
        <f t="shared" si="1"/>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0"/>
        <v/>
      </c>
      <c r="H78" s="432" t="str">
        <f t="shared" si="1"/>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0"/>
        <v/>
      </c>
      <c r="H79" s="432" t="str">
        <f t="shared" si="1"/>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2">IF(D80&lt;&gt;"",C80*D80,"")</f>
        <v/>
      </c>
      <c r="H80" s="432" t="str">
        <f t="shared" ref="H80:H143" si="3">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2"/>
        <v/>
      </c>
      <c r="H81" s="432" t="str">
        <f t="shared" si="3"/>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2"/>
        <v/>
      </c>
      <c r="H82" s="432" t="str">
        <f t="shared" si="3"/>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2"/>
        <v/>
      </c>
      <c r="H83" s="432" t="str">
        <f t="shared" si="3"/>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2"/>
        <v/>
      </c>
      <c r="H84" s="432" t="str">
        <f t="shared" si="3"/>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2"/>
        <v/>
      </c>
      <c r="H85" s="432" t="str">
        <f t="shared" si="3"/>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2"/>
        <v/>
      </c>
      <c r="H86" s="432" t="str">
        <f t="shared" si="3"/>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2"/>
        <v/>
      </c>
      <c r="H87" s="432" t="str">
        <f t="shared" si="3"/>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2"/>
        <v/>
      </c>
      <c r="H88" s="432" t="str">
        <f t="shared" si="3"/>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2"/>
        <v/>
      </c>
      <c r="H89" s="432" t="str">
        <f t="shared" si="3"/>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2"/>
        <v/>
      </c>
      <c r="H90" s="432" t="str">
        <f t="shared" si="3"/>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2"/>
        <v/>
      </c>
      <c r="H91" s="432" t="str">
        <f t="shared" si="3"/>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2"/>
        <v/>
      </c>
      <c r="H92" s="432" t="str">
        <f t="shared" si="3"/>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2"/>
        <v/>
      </c>
      <c r="H93" s="432" t="str">
        <f t="shared" si="3"/>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2"/>
        <v/>
      </c>
      <c r="H94" s="432" t="str">
        <f t="shared" si="3"/>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2"/>
        <v/>
      </c>
      <c r="H95" s="432" t="str">
        <f t="shared" si="3"/>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2"/>
        <v/>
      </c>
      <c r="H96" s="432" t="str">
        <f t="shared" si="3"/>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2"/>
        <v/>
      </c>
      <c r="H97" s="432" t="str">
        <f t="shared" si="3"/>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2"/>
        <v/>
      </c>
      <c r="H98" s="432" t="str">
        <f t="shared" si="3"/>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2"/>
        <v/>
      </c>
      <c r="H99" s="432" t="str">
        <f t="shared" si="3"/>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2"/>
        <v/>
      </c>
      <c r="H100" s="432" t="str">
        <f t="shared" si="3"/>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2"/>
        <v/>
      </c>
      <c r="H101" s="432" t="str">
        <f t="shared" si="3"/>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2"/>
        <v/>
      </c>
      <c r="H102" s="432" t="str">
        <f t="shared" si="3"/>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2"/>
        <v/>
      </c>
      <c r="H103" s="432" t="str">
        <f t="shared" si="3"/>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2"/>
        <v/>
      </c>
      <c r="H104" s="432" t="str">
        <f t="shared" si="3"/>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2"/>
        <v/>
      </c>
      <c r="H105" s="432" t="str">
        <f t="shared" si="3"/>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2"/>
        <v/>
      </c>
      <c r="H106" s="432" t="str">
        <f t="shared" si="3"/>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2"/>
        <v/>
      </c>
      <c r="H107" s="432" t="str">
        <f t="shared" si="3"/>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2"/>
        <v/>
      </c>
      <c r="H108" s="432" t="str">
        <f t="shared" si="3"/>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2"/>
        <v/>
      </c>
      <c r="H109" s="432" t="str">
        <f t="shared" si="3"/>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2"/>
        <v/>
      </c>
      <c r="H110" s="432" t="str">
        <f t="shared" si="3"/>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2"/>
        <v/>
      </c>
      <c r="H111" s="432" t="str">
        <f t="shared" si="3"/>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2"/>
        <v/>
      </c>
      <c r="H112" s="432" t="str">
        <f t="shared" si="3"/>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2"/>
        <v/>
      </c>
      <c r="H113" s="432" t="str">
        <f t="shared" si="3"/>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2"/>
        <v/>
      </c>
      <c r="H114" s="432" t="str">
        <f t="shared" si="3"/>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2"/>
        <v/>
      </c>
      <c r="H115" s="432" t="str">
        <f t="shared" si="3"/>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2"/>
        <v/>
      </c>
      <c r="H116" s="432" t="str">
        <f t="shared" si="3"/>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2"/>
        <v/>
      </c>
      <c r="H117" s="432" t="str">
        <f t="shared" si="3"/>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2"/>
        <v/>
      </c>
      <c r="H118" s="432" t="str">
        <f t="shared" si="3"/>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2"/>
        <v/>
      </c>
      <c r="H119" s="432" t="str">
        <f t="shared" si="3"/>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2"/>
        <v/>
      </c>
      <c r="H120" s="432" t="str">
        <f t="shared" si="3"/>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2"/>
        <v/>
      </c>
      <c r="H121" s="432" t="str">
        <f t="shared" si="3"/>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2"/>
        <v/>
      </c>
      <c r="H122" s="432" t="str">
        <f t="shared" si="3"/>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2"/>
        <v/>
      </c>
      <c r="H123" s="432" t="str">
        <f t="shared" si="3"/>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2"/>
        <v/>
      </c>
      <c r="H124" s="432" t="str">
        <f t="shared" si="3"/>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2"/>
        <v/>
      </c>
      <c r="H125" s="432" t="str">
        <f t="shared" si="3"/>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2"/>
        <v/>
      </c>
      <c r="H126" s="432" t="str">
        <f t="shared" si="3"/>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2"/>
        <v/>
      </c>
      <c r="H127" s="432" t="str">
        <f t="shared" si="3"/>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2"/>
        <v/>
      </c>
      <c r="H128" s="432" t="str">
        <f t="shared" si="3"/>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2"/>
        <v/>
      </c>
      <c r="H129" s="432" t="str">
        <f t="shared" si="3"/>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2"/>
        <v/>
      </c>
      <c r="H130" s="432" t="str">
        <f t="shared" si="3"/>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2"/>
        <v/>
      </c>
      <c r="H131" s="432" t="str">
        <f t="shared" si="3"/>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2"/>
        <v/>
      </c>
      <c r="H132" s="432" t="str">
        <f t="shared" si="3"/>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2"/>
        <v/>
      </c>
      <c r="H133" s="432" t="str">
        <f t="shared" si="3"/>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2"/>
        <v/>
      </c>
      <c r="H134" s="432" t="str">
        <f t="shared" si="3"/>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2"/>
        <v/>
      </c>
      <c r="H135" s="432" t="str">
        <f t="shared" si="3"/>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2"/>
        <v/>
      </c>
      <c r="H136" s="432" t="str">
        <f t="shared" si="3"/>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2"/>
        <v/>
      </c>
      <c r="H137" s="432" t="str">
        <f t="shared" si="3"/>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2"/>
        <v/>
      </c>
      <c r="H138" s="432" t="str">
        <f t="shared" si="3"/>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2"/>
        <v/>
      </c>
      <c r="H139" s="432" t="str">
        <f t="shared" si="3"/>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2"/>
        <v/>
      </c>
      <c r="H140" s="432" t="str">
        <f t="shared" si="3"/>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2"/>
        <v/>
      </c>
      <c r="H141" s="432" t="str">
        <f t="shared" si="3"/>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2"/>
        <v/>
      </c>
      <c r="H142" s="432" t="str">
        <f t="shared" si="3"/>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2"/>
        <v/>
      </c>
      <c r="H143" s="432" t="str">
        <f t="shared" si="3"/>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4">IF(D144&lt;&gt;"",C144*D144,"")</f>
        <v/>
      </c>
      <c r="H144" s="432" t="str">
        <f t="shared" ref="H144:H192" si="5">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4"/>
        <v/>
      </c>
      <c r="H145" s="432" t="str">
        <f t="shared" si="5"/>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4"/>
        <v/>
      </c>
      <c r="H146" s="432" t="str">
        <f t="shared" si="5"/>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4"/>
        <v/>
      </c>
      <c r="H147" s="432" t="str">
        <f t="shared" si="5"/>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4"/>
        <v/>
      </c>
      <c r="H148" s="432" t="str">
        <f t="shared" si="5"/>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4"/>
        <v/>
      </c>
      <c r="H149" s="432" t="str">
        <f t="shared" si="5"/>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4"/>
        <v/>
      </c>
      <c r="H150" s="432" t="str">
        <f t="shared" si="5"/>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4"/>
        <v/>
      </c>
      <c r="H151" s="432" t="str">
        <f t="shared" si="5"/>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4"/>
        <v/>
      </c>
      <c r="H152" s="432" t="str">
        <f t="shared" si="5"/>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4"/>
        <v/>
      </c>
      <c r="H153" s="432" t="str">
        <f t="shared" si="5"/>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4"/>
        <v/>
      </c>
      <c r="H154" s="432" t="str">
        <f t="shared" si="5"/>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4"/>
        <v/>
      </c>
      <c r="H155" s="432" t="str">
        <f t="shared" si="5"/>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4"/>
        <v/>
      </c>
      <c r="H156" s="432" t="str">
        <f t="shared" si="5"/>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4"/>
        <v/>
      </c>
      <c r="H157" s="432" t="str">
        <f t="shared" si="5"/>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4"/>
        <v/>
      </c>
      <c r="H158" s="432" t="str">
        <f t="shared" si="5"/>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4"/>
        <v/>
      </c>
      <c r="H159" s="432" t="str">
        <f t="shared" si="5"/>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4"/>
        <v/>
      </c>
      <c r="H160" s="432" t="str">
        <f t="shared" si="5"/>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4"/>
        <v/>
      </c>
      <c r="H161" s="432" t="str">
        <f t="shared" si="5"/>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4"/>
        <v/>
      </c>
      <c r="H162" s="432" t="str">
        <f t="shared" si="5"/>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4"/>
        <v/>
      </c>
      <c r="H163" s="432" t="str">
        <f t="shared" si="5"/>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4"/>
        <v/>
      </c>
      <c r="H164" s="432" t="str">
        <f t="shared" si="5"/>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4"/>
        <v/>
      </c>
      <c r="H165" s="432" t="str">
        <f t="shared" si="5"/>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4"/>
        <v/>
      </c>
      <c r="H166" s="432" t="str">
        <f t="shared" si="5"/>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4"/>
        <v/>
      </c>
      <c r="H167" s="432" t="str">
        <f t="shared" si="5"/>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4"/>
        <v/>
      </c>
      <c r="H168" s="432" t="str">
        <f t="shared" si="5"/>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4"/>
        <v/>
      </c>
      <c r="H169" s="432" t="str">
        <f t="shared" si="5"/>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4"/>
        <v/>
      </c>
      <c r="H170" s="432" t="str">
        <f t="shared" si="5"/>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4"/>
        <v/>
      </c>
      <c r="H171" s="432" t="str">
        <f t="shared" si="5"/>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4"/>
        <v/>
      </c>
      <c r="H172" s="432" t="str">
        <f t="shared" si="5"/>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4"/>
        <v/>
      </c>
      <c r="H173" s="432" t="str">
        <f t="shared" si="5"/>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4"/>
        <v/>
      </c>
      <c r="H174" s="432" t="str">
        <f t="shared" si="5"/>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4"/>
        <v/>
      </c>
      <c r="H175" s="432" t="str">
        <f t="shared" si="5"/>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4"/>
        <v/>
      </c>
      <c r="H176" s="432" t="str">
        <f t="shared" si="5"/>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4"/>
        <v/>
      </c>
      <c r="H177" s="432" t="str">
        <f t="shared" si="5"/>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4"/>
        <v/>
      </c>
      <c r="H178" s="432" t="str">
        <f t="shared" si="5"/>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4"/>
        <v/>
      </c>
      <c r="H179" s="432" t="str">
        <f t="shared" si="5"/>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4"/>
        <v/>
      </c>
      <c r="H180" s="432" t="str">
        <f t="shared" si="5"/>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4"/>
        <v/>
      </c>
      <c r="H181" s="432" t="str">
        <f t="shared" si="5"/>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4"/>
        <v/>
      </c>
      <c r="H182" s="432" t="str">
        <f t="shared" si="5"/>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4"/>
        <v/>
      </c>
      <c r="H183" s="432" t="str">
        <f t="shared" si="5"/>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4"/>
        <v/>
      </c>
      <c r="H184" s="432" t="str">
        <f t="shared" si="5"/>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4"/>
        <v/>
      </c>
      <c r="H185" s="432" t="str">
        <f t="shared" si="5"/>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4"/>
        <v/>
      </c>
      <c r="H186" s="432" t="str">
        <f t="shared" si="5"/>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4"/>
        <v/>
      </c>
      <c r="H187" s="432" t="str">
        <f t="shared" si="5"/>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4"/>
        <v/>
      </c>
      <c r="H188" s="432" t="str">
        <f t="shared" si="5"/>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4"/>
        <v/>
      </c>
      <c r="H189" s="432" t="str">
        <f t="shared" si="5"/>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4"/>
        <v/>
      </c>
      <c r="H190" s="432" t="str">
        <f t="shared" si="5"/>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4"/>
        <v/>
      </c>
      <c r="H191" s="432" t="str">
        <f t="shared" si="5"/>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4"/>
        <v/>
      </c>
      <c r="H192" s="432" t="str">
        <f t="shared" si="5"/>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bJsu9Spaid1HFZ4cE9ss2RuV5MZty4dcfWb2hlbcFXFak9ENXcqVvxGKnjCmvUVdcXHIANz8MnHpFZ3QfbIAbA==" saltValue="gwS1b7YT1cQXhUvc7lriSw==" spinCount="100000" sheet="1" objects="1" scenarios="1" formatCells="0" formatColumns="0" formatRows="0" insertRows="0" insertHyperlinks="0"/>
  <mergeCells count="3">
    <mergeCell ref="A1:B1"/>
    <mergeCell ref="A2:B2"/>
    <mergeCell ref="D5:J7"/>
  </mergeCells>
  <conditionalFormatting sqref="A1:A2 A13:C13 A193:C1048576 A7:B8 A6 A10:B11 A9 A12">
    <cfRule type="beginsWith" dxfId="313" priority="24" operator="beginsWith" text="COMPLETE">
      <formula>LEFT(A1,LEN("COMPLETE"))="COMPLETE"</formula>
    </cfRule>
    <cfRule type="containsText" dxfId="312" priority="25" operator="containsText" text="INCOMPLETE">
      <formula>NOT(ISERROR(SEARCH("INCOMPLETE",A1)))</formula>
    </cfRule>
  </conditionalFormatting>
  <conditionalFormatting sqref="C3:C12">
    <cfRule type="beginsWith" dxfId="311" priority="22" operator="beginsWith" text="COMPLETE">
      <formula>LEFT(C3,LEN("COMPLETE"))="COMPLETE"</formula>
    </cfRule>
    <cfRule type="containsText" dxfId="310" priority="23" operator="containsText" text="INCOMPLETE">
      <formula>NOT(ISERROR(SEARCH("INCOMPLETE",C3)))</formula>
    </cfRule>
  </conditionalFormatting>
  <conditionalFormatting sqref="C3">
    <cfRule type="containsText" dxfId="309" priority="21" operator="containsText" text="SHEET COMPLETE">
      <formula>NOT(ISERROR(SEARCH("SHEET COMPLETE",C3)))</formula>
    </cfRule>
  </conditionalFormatting>
  <conditionalFormatting sqref="K6">
    <cfRule type="beginsWith" dxfId="308" priority="19" operator="beginsWith" text="COMPLETE">
      <formula>LEFT(K6,LEN("COMPLETE"))="COMPLETE"</formula>
    </cfRule>
    <cfRule type="containsText" dxfId="307" priority="20" operator="containsText" text="INCOMPLETE">
      <formula>NOT(ISERROR(SEARCH("INCOMPLETE",K6)))</formula>
    </cfRule>
  </conditionalFormatting>
  <conditionalFormatting sqref="L16:L192 F16:F192 B16:B192">
    <cfRule type="expression" dxfId="306" priority="17">
      <formula>MOD(ROW(),2)&lt;&gt;0</formula>
    </cfRule>
    <cfRule type="expression" dxfId="305" priority="18">
      <formula>MOD(ROW(),2)=0</formula>
    </cfRule>
  </conditionalFormatting>
  <conditionalFormatting sqref="A1:XFD2 B3:XFD3 A4:XFD4 A13:XFD1048576 A10:C11 F9:XFD11 A8:XFD8 A5:C5 K5:XFD7 A7:C7 A6 C6 A9 C9 A12 C12:XFD12">
    <cfRule type="expression" dxfId="304" priority="15">
      <formula>AND(_xlfn.ISFORMULA(A1),MOD(ROW(),2)=0)</formula>
    </cfRule>
    <cfRule type="expression" dxfId="303" priority="16">
      <formula>_xlfn.ISFORMULA(INDIRECT("rc",FALSE))</formula>
    </cfRule>
  </conditionalFormatting>
  <conditionalFormatting sqref="D9 D10:E11">
    <cfRule type="expression" dxfId="302" priority="13">
      <formula>AND(_xlfn.ISFORMULA(D9),MOD(ROW(),2)=0)</formula>
    </cfRule>
    <cfRule type="expression" dxfId="301" priority="14">
      <formula>_xlfn.ISFORMULA(INDIRECT("rc",FALSE))</formula>
    </cfRule>
  </conditionalFormatting>
  <conditionalFormatting sqref="D5:J7">
    <cfRule type="expression" dxfId="300" priority="11">
      <formula>AND(_xlfn.ISFORMULA(D5),MOD(ROW(),2)=0)</formula>
    </cfRule>
    <cfRule type="expression" dxfId="299" priority="12">
      <formula>_xlfn.ISFORMULA(INDIRECT("rc",FALSE))</formula>
    </cfRule>
  </conditionalFormatting>
  <conditionalFormatting sqref="B6">
    <cfRule type="beginsWith" dxfId="298" priority="7" operator="beginsWith" text="COMPLETE">
      <formula>LEFT((B6),LEN("COMPLETE"))=("COMPLETE")</formula>
    </cfRule>
  </conditionalFormatting>
  <conditionalFormatting sqref="B6">
    <cfRule type="containsText" dxfId="297" priority="8" operator="containsText" text="INCOMPLETE">
      <formula>NOT(ISERROR(SEARCH(("INCOMPLETE"),(B6))))</formula>
    </cfRule>
  </conditionalFormatting>
  <conditionalFormatting sqref="B6">
    <cfRule type="expression" dxfId="296" priority="9">
      <formula>AND(_xludf.ISFORMULA(B6),MOD(ROW(),2)=0)</formula>
    </cfRule>
  </conditionalFormatting>
  <conditionalFormatting sqref="B6">
    <cfRule type="expression" dxfId="295" priority="10">
      <formula>_xludf.ISFORMULA(INDIRECT("rc",FALSE))</formula>
    </cfRule>
  </conditionalFormatting>
  <conditionalFormatting sqref="B9">
    <cfRule type="beginsWith" dxfId="294" priority="3" operator="beginsWith" text="COMPLETE">
      <formula>LEFT((B9),LEN("COMPLETE"))=("COMPLETE")</formula>
    </cfRule>
  </conditionalFormatting>
  <conditionalFormatting sqref="B9">
    <cfRule type="containsText" dxfId="293" priority="4" operator="containsText" text="INCOMPLETE">
      <formula>NOT(ISERROR(SEARCH(("INCOMPLETE"),(B9))))</formula>
    </cfRule>
  </conditionalFormatting>
  <conditionalFormatting sqref="B9">
    <cfRule type="expression" dxfId="292" priority="5">
      <formula>AND(_xludf.ISFORMULA(B9),MOD(ROW(),2)=0)</formula>
    </cfRule>
  </conditionalFormatting>
  <conditionalFormatting sqref="B9">
    <cfRule type="expression" dxfId="291" priority="6">
      <formula>_xludf.ISFORMULA(INDIRECT("rc",FALSE))</formula>
    </cfRule>
  </conditionalFormatting>
  <conditionalFormatting sqref="B12">
    <cfRule type="beginsWith" dxfId="290" priority="1" operator="beginsWith" text="COMPLETE">
      <formula>LEFT((B12),LEN("COMPLETE"))=("COMPLETE")</formula>
    </cfRule>
  </conditionalFormatting>
  <conditionalFormatting sqref="B12">
    <cfRule type="containsText" dxfId="289" priority="2" operator="containsText" text="INCOMPLETE">
      <formula>NOT(ISERROR(SEARCH(("INCOMPLETE"),(B12))))</formula>
    </cfRule>
  </conditionalFormatting>
  <dataValidations count="6">
    <dataValidation type="list" allowBlank="1" showInputMessage="1" showErrorMessage="1" sqref="B7" xr:uid="{046B3799-39A9-4CBE-A05E-C6BD762CE47B}">
      <formula1>"Select choice here,Design Team Project, E-IDEAS Project, Clubs+Chapters Project, Other Projects"</formula1>
    </dataValidation>
    <dataValidation type="list" allowBlank="1" showInputMessage="1" showErrorMessage="1" sqref="L16:L192" xr:uid="{94D3E7B2-3A2B-4CBF-8024-8570AEFD6DD5}">
      <formula1>"Yes,No"</formula1>
    </dataValidation>
    <dataValidation type="list" allowBlank="1" showInputMessage="1" showErrorMessage="1" sqref="B3" xr:uid="{39F97BA7-9F18-4961-8BB9-6418B76C8904}">
      <formula1>"Select choice here, Yes"</formula1>
    </dataValidation>
    <dataValidation type="list" allowBlank="1" showErrorMessage="1" sqref="B16:B192" xr:uid="{BEC60379-A3D6-4F42-B720-E7B822E057EC}">
      <formula1>"Prototype, Competition,Administrative (Project-specific)"</formula1>
    </dataValidation>
    <dataValidation type="list" allowBlank="1" showInputMessage="1" showErrorMessage="1" sqref="S15:S192" xr:uid="{81B0B695-7DB5-40D3-A7B3-9987EE0CA23B}">
      <formula1>#REF!</formula1>
    </dataValidation>
    <dataValidation type="list" allowBlank="1" showInputMessage="1" showErrorMessage="1" sqref="B8" xr:uid="{B1AF6C22-CAC9-46CF-8EEC-2D281A00D2D2}">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1EF575F5-5205-4551-88AF-E85797CA41FD}">
          <x14:formula1>
            <xm:f>'C:\Users\raiaank\Downloads\[TEAMNAME-Funding-Application-PAF-2022-2023-Term-2 (3).xlsx]dataval'!#REF!</xm:f>
          </x14:formula1>
          <xm:sqref>O193:O854</xm:sqref>
        </x14:dataValidation>
        <x14:dataValidation type="list" allowBlank="1" showErrorMessage="1" xr:uid="{0C5F0357-30A3-4C47-979B-314037CD42A5}">
          <x14:formula1>
            <xm:f>'Group Information'!$A$19:$A$25</xm:f>
          </x14:formula1>
          <xm:sqref>F16:F192</xm:sqref>
        </x14:dataValidation>
        <x14:dataValidation type="list" allowBlank="1" showErrorMessage="1" xr:uid="{E6098F9D-B68E-47E7-8D25-F4A502812273}">
          <x14:formula1>
            <xm:f>'C:\Users\raiaank\Downloads\[TEAMNAME-Funding-Application-PAF-2022-2023-Term-2 (3).xlsx]dataval'!#REF!</xm:f>
          </x14:formula1>
          <xm:sqref>U193:U752 U14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tint="0.39997558519241921"/>
  </sheetPr>
  <dimension ref="A1:AD1235"/>
  <sheetViews>
    <sheetView zoomScale="77" zoomScaleNormal="77" workbookViewId="0">
      <selection activeCell="A30" sqref="A30:I33"/>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74" t="s">
        <v>118</v>
      </c>
      <c r="B1" s="675"/>
      <c r="C1" s="671"/>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76" t="s">
        <v>119</v>
      </c>
      <c r="B2" s="677"/>
      <c r="C2" s="678"/>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79"/>
      <c r="B3" s="680"/>
      <c r="C3" s="681"/>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69"/>
      <c r="B4" s="369"/>
      <c r="C4" s="369"/>
      <c r="D4" s="370"/>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1" t="s">
        <v>90</v>
      </c>
      <c r="B5" s="32"/>
      <c r="C5" s="33"/>
      <c r="D5" s="177" t="s">
        <v>120</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121</v>
      </c>
      <c r="B6" s="229"/>
      <c r="C6" s="372" t="str">
        <f t="shared" ref="C6:C11" si="0">IF(B6&lt;&gt;"","COMPLETE","INCOMPLETE")</f>
        <v>INCOMPLETE</v>
      </c>
      <c r="D6" s="179" t="s">
        <v>122</v>
      </c>
      <c r="E6" s="325"/>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123</v>
      </c>
      <c r="B7" s="230"/>
      <c r="C7" s="372" t="str">
        <f t="shared" si="0"/>
        <v>INCOMPLETE</v>
      </c>
      <c r="D7" s="179" t="s">
        <v>124</v>
      </c>
      <c r="E7" s="326"/>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125</v>
      </c>
      <c r="B8" s="324"/>
      <c r="C8" s="372" t="str">
        <f t="shared" si="0"/>
        <v>INCOMPLETE</v>
      </c>
      <c r="D8" s="654" t="s">
        <v>126</v>
      </c>
      <c r="E8" s="656"/>
      <c r="F8" s="65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127</v>
      </c>
      <c r="B9" s="231"/>
      <c r="C9" s="372" t="str">
        <f t="shared" si="0"/>
        <v>INCOMPLETE</v>
      </c>
      <c r="D9" s="655"/>
      <c r="E9" s="657"/>
      <c r="F9" s="659"/>
      <c r="G9" s="16"/>
      <c r="K9" s="16"/>
      <c r="L9" s="16"/>
      <c r="M9" s="16"/>
      <c r="N9" s="16"/>
      <c r="O9" s="23"/>
      <c r="P9" s="16"/>
      <c r="Q9" s="16"/>
      <c r="S9" s="16"/>
      <c r="T9" s="16"/>
      <c r="U9" s="16"/>
      <c r="V9" s="16"/>
      <c r="W9" s="16"/>
      <c r="X9" s="16"/>
      <c r="Y9" s="16"/>
      <c r="Z9" s="16"/>
      <c r="AA9" s="16"/>
      <c r="AB9" s="16"/>
      <c r="AC9" s="16"/>
    </row>
    <row r="10" spans="1:29" ht="15" customHeight="1" x14ac:dyDescent="0.35">
      <c r="A10" s="35" t="s">
        <v>128</v>
      </c>
      <c r="B10" s="231"/>
      <c r="C10" s="194" t="str">
        <f t="shared" si="0"/>
        <v>INCOMPLETE</v>
      </c>
      <c r="D10" s="688" t="s">
        <v>129</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130</v>
      </c>
      <c r="B11" s="324"/>
      <c r="C11" s="194" t="str">
        <f t="shared" si="0"/>
        <v>INCOMPLETE</v>
      </c>
      <c r="D11" s="689"/>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90"/>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131</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132</v>
      </c>
      <c r="B14" s="232"/>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133</v>
      </c>
      <c r="B15" s="373"/>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58</v>
      </c>
      <c r="B16" s="327"/>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134</v>
      </c>
      <c r="B17" s="232"/>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133</v>
      </c>
      <c r="B18" s="373"/>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58</v>
      </c>
      <c r="B19" s="327"/>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135</v>
      </c>
      <c r="B21" s="43"/>
      <c r="C21" s="43"/>
      <c r="D21" s="43"/>
      <c r="E21" s="44"/>
      <c r="F21" s="45" t="s">
        <v>136</v>
      </c>
      <c r="G21" s="45" t="s">
        <v>137</v>
      </c>
      <c r="J21" s="16"/>
      <c r="K21" s="16"/>
      <c r="L21" s="16"/>
      <c r="N21" s="16"/>
      <c r="O21" s="16"/>
      <c r="P21" s="16"/>
      <c r="Q21" s="16"/>
      <c r="R21" s="16"/>
      <c r="S21" s="23"/>
      <c r="T21" s="16"/>
      <c r="U21" s="16"/>
      <c r="W21" s="16"/>
      <c r="X21" s="16"/>
      <c r="Y21" s="16"/>
      <c r="Z21" s="16"/>
      <c r="AA21" s="16"/>
      <c r="AB21" s="16"/>
      <c r="AC21" s="16"/>
    </row>
    <row r="22" spans="1:29" ht="49.5" customHeight="1" x14ac:dyDescent="0.35">
      <c r="A22" s="682" t="s">
        <v>138</v>
      </c>
      <c r="B22" s="671"/>
      <c r="C22" s="683"/>
      <c r="D22" s="684"/>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5" t="s">
        <v>139</v>
      </c>
      <c r="B23" s="678"/>
      <c r="C23" s="686"/>
      <c r="D23" s="687"/>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69" t="s">
        <v>140</v>
      </c>
      <c r="B24" s="669"/>
      <c r="C24" s="667"/>
      <c r="D24" s="668"/>
      <c r="E24" s="282"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141</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142</v>
      </c>
      <c r="B27" s="233"/>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143</v>
      </c>
      <c r="B28" s="234"/>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2" t="s">
        <v>144</v>
      </c>
      <c r="B30" s="663"/>
      <c r="C30" s="664"/>
      <c r="D30" s="662" t="s">
        <v>145</v>
      </c>
      <c r="E30" s="663"/>
      <c r="F30" s="664"/>
      <c r="J30" s="16"/>
      <c r="K30" s="16"/>
      <c r="L30" s="16"/>
      <c r="N30" s="16"/>
      <c r="O30" s="16"/>
      <c r="P30" s="16"/>
      <c r="Q30" s="16"/>
      <c r="R30" s="16"/>
      <c r="S30" s="23"/>
      <c r="T30" s="16"/>
      <c r="U30" s="16"/>
      <c r="W30" s="16"/>
      <c r="X30" s="16"/>
      <c r="Y30" s="16"/>
      <c r="Z30" s="16"/>
      <c r="AA30" s="16"/>
      <c r="AB30" s="16"/>
      <c r="AC30" s="16"/>
    </row>
    <row r="31" spans="1:29" ht="15.75" customHeight="1" x14ac:dyDescent="0.35">
      <c r="A31" s="50" t="s">
        <v>146</v>
      </c>
      <c r="B31" s="51" t="s">
        <v>147</v>
      </c>
      <c r="C31" s="52" t="s">
        <v>101</v>
      </c>
      <c r="D31" s="53" t="s">
        <v>146</v>
      </c>
      <c r="E31" s="51" t="s">
        <v>147</v>
      </c>
      <c r="F31" s="52" t="s">
        <v>101</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148</v>
      </c>
      <c r="B32" s="328"/>
      <c r="C32" s="236"/>
      <c r="D32" s="54" t="s">
        <v>149</v>
      </c>
      <c r="E32" s="235"/>
      <c r="F32" s="236"/>
      <c r="J32" s="16"/>
      <c r="K32" s="16"/>
      <c r="L32" s="16"/>
      <c r="N32" s="16"/>
      <c r="O32" s="16"/>
      <c r="P32" s="16"/>
      <c r="Q32" s="16"/>
      <c r="R32" s="16"/>
      <c r="S32" s="23"/>
      <c r="T32" s="16"/>
      <c r="U32" s="16"/>
      <c r="W32" s="16"/>
      <c r="X32" s="16"/>
      <c r="Y32" s="16"/>
      <c r="Z32" s="16"/>
      <c r="AA32" s="16"/>
      <c r="AB32" s="16"/>
      <c r="AC32" s="16"/>
    </row>
    <row r="33" spans="1:30" ht="15.75" customHeight="1" x14ac:dyDescent="0.35">
      <c r="A33" s="54" t="s">
        <v>150</v>
      </c>
      <c r="B33" s="235"/>
      <c r="C33" s="236"/>
      <c r="D33" s="54" t="s">
        <v>151</v>
      </c>
      <c r="E33" s="235"/>
      <c r="F33" s="236"/>
      <c r="J33" s="16"/>
      <c r="K33" s="16"/>
      <c r="L33" s="16"/>
      <c r="N33" s="16"/>
      <c r="O33" s="16"/>
      <c r="P33" s="16"/>
      <c r="Q33" s="16"/>
      <c r="R33" s="16"/>
      <c r="S33" s="23"/>
      <c r="T33" s="16"/>
      <c r="U33" s="16"/>
      <c r="W33" s="16"/>
      <c r="X33" s="16"/>
      <c r="Y33" s="16"/>
      <c r="Z33" s="16"/>
      <c r="AA33" s="16"/>
      <c r="AB33" s="16"/>
      <c r="AC33" s="16"/>
    </row>
    <row r="34" spans="1:30" ht="15.75" customHeight="1" x14ac:dyDescent="0.35">
      <c r="A34" s="374" t="s">
        <v>152</v>
      </c>
      <c r="B34" s="235"/>
      <c r="C34" s="236"/>
      <c r="D34" s="54" t="s">
        <v>153</v>
      </c>
      <c r="E34" s="235"/>
      <c r="F34" s="236"/>
      <c r="J34" s="16"/>
      <c r="K34" s="16"/>
      <c r="L34" s="16"/>
      <c r="N34" s="16"/>
      <c r="O34" s="16"/>
      <c r="P34" s="16"/>
      <c r="Q34" s="16"/>
      <c r="R34" s="16"/>
      <c r="S34" s="23"/>
      <c r="T34" s="16"/>
      <c r="U34" s="16"/>
      <c r="W34" s="16"/>
      <c r="X34" s="16"/>
      <c r="Y34" s="16"/>
      <c r="Z34" s="16"/>
      <c r="AA34" s="16"/>
      <c r="AB34" s="16"/>
      <c r="AC34" s="16"/>
    </row>
    <row r="35" spans="1:30" ht="15.75" customHeight="1" x14ac:dyDescent="0.35">
      <c r="A35" s="54" t="s">
        <v>153</v>
      </c>
      <c r="B35" s="235"/>
      <c r="C35" s="236"/>
      <c r="D35" s="54" t="s">
        <v>154</v>
      </c>
      <c r="E35" s="235"/>
      <c r="F35" s="236"/>
      <c r="J35" s="16"/>
      <c r="K35" s="16"/>
      <c r="L35" s="16"/>
      <c r="N35" s="16"/>
      <c r="O35" s="16"/>
      <c r="P35" s="16"/>
      <c r="Q35" s="16"/>
      <c r="R35" s="16"/>
      <c r="S35" s="23"/>
      <c r="T35" s="16"/>
      <c r="U35" s="16"/>
      <c r="W35" s="16"/>
      <c r="X35" s="16"/>
      <c r="Y35" s="16"/>
      <c r="Z35" s="16"/>
      <c r="AA35" s="16"/>
      <c r="AB35" s="16"/>
      <c r="AC35" s="16"/>
    </row>
    <row r="36" spans="1:30" ht="15.75" customHeight="1" x14ac:dyDescent="0.35">
      <c r="A36" s="54" t="s">
        <v>154</v>
      </c>
      <c r="B36" s="235"/>
      <c r="C36" s="236"/>
      <c r="D36" s="54" t="s">
        <v>155</v>
      </c>
      <c r="E36" s="235"/>
      <c r="F36" s="236"/>
      <c r="J36" s="16"/>
      <c r="K36" s="16"/>
      <c r="L36" s="16"/>
      <c r="N36" s="16"/>
      <c r="O36" s="16"/>
      <c r="P36" s="16"/>
      <c r="Q36" s="16"/>
      <c r="R36" s="16"/>
      <c r="S36" s="23"/>
      <c r="T36" s="16"/>
      <c r="U36" s="16"/>
      <c r="W36" s="16"/>
      <c r="X36" s="16"/>
      <c r="Y36" s="16"/>
      <c r="Z36" s="16"/>
      <c r="AA36" s="16"/>
      <c r="AB36" s="16"/>
      <c r="AC36" s="16"/>
    </row>
    <row r="37" spans="1:30" ht="15.75" customHeight="1" x14ac:dyDescent="0.35">
      <c r="A37" s="54" t="s">
        <v>155</v>
      </c>
      <c r="B37" s="235"/>
      <c r="C37" s="236"/>
      <c r="D37" s="54" t="s">
        <v>156</v>
      </c>
      <c r="E37" s="235"/>
      <c r="F37" s="236"/>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156</v>
      </c>
      <c r="B38" s="237"/>
      <c r="C38" s="238"/>
      <c r="D38" s="140" t="s">
        <v>157</v>
      </c>
      <c r="E38" s="237"/>
      <c r="F38" s="238"/>
      <c r="J38" s="16"/>
      <c r="K38" s="16"/>
      <c r="L38" s="16"/>
      <c r="N38" s="16"/>
      <c r="O38" s="16"/>
      <c r="P38" s="16"/>
      <c r="Q38" s="16"/>
      <c r="R38" s="16"/>
      <c r="S38" s="23"/>
      <c r="T38" s="16"/>
      <c r="U38" s="16"/>
      <c r="W38" s="16"/>
      <c r="X38" s="16"/>
      <c r="Y38" s="16"/>
      <c r="Z38" s="16"/>
      <c r="AA38" s="16"/>
      <c r="AB38" s="16"/>
      <c r="AC38" s="16"/>
    </row>
    <row r="39" spans="1:30" ht="15" customHeight="1" thickBot="1" x14ac:dyDescent="0.4">
      <c r="A39" s="672" t="s">
        <v>158</v>
      </c>
      <c r="B39" s="673"/>
      <c r="C39" s="275">
        <f>SUM(C32:C38)</f>
        <v>0</v>
      </c>
      <c r="D39" s="665" t="s">
        <v>159</v>
      </c>
      <c r="E39" s="666"/>
      <c r="F39" s="276">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0" t="s">
        <v>160</v>
      </c>
      <c r="B40" s="671"/>
      <c r="C40" s="329"/>
      <c r="D40" s="60"/>
      <c r="E40" s="660" t="s">
        <v>161</v>
      </c>
      <c r="F40" s="66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75" t="s">
        <v>162</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75" t="s">
        <v>163</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164</v>
      </c>
      <c r="B43" s="56">
        <f>SUM('PD1'!$H$49:$H$225)</f>
        <v>0</v>
      </c>
      <c r="E43" s="375" t="s">
        <v>165</v>
      </c>
      <c r="F43" s="107">
        <f>MIN(dataval!E23,dataval!C23*B27,SUMIF(B49:B225,"Gifts",H49:H225))</f>
        <v>0</v>
      </c>
      <c r="H43" s="388" t="s">
        <v>2</v>
      </c>
      <c r="I43" s="389"/>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75" t="s">
        <v>166</v>
      </c>
      <c r="F44" s="107">
        <f>MIN(dataval!C24,SUMIF(B49:B225,"Workshop Supplies",H49:H225))</f>
        <v>0</v>
      </c>
      <c r="G44" s="16"/>
      <c r="H44" s="390" t="s">
        <v>3</v>
      </c>
      <c r="I44" s="391" t="s">
        <v>4</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3" t="s">
        <v>167</v>
      </c>
      <c r="B45" s="653"/>
      <c r="C45" s="374"/>
      <c r="D45" s="374"/>
      <c r="E45" s="376" t="s">
        <v>168</v>
      </c>
      <c r="F45" s="377">
        <f>MIN(SUM(F41:F44),dataval!E20,dataval!C20*SUM(H49:H225))</f>
        <v>0</v>
      </c>
      <c r="H45" s="392" t="s">
        <v>5</v>
      </c>
      <c r="I45" s="393" t="s">
        <v>6</v>
      </c>
      <c r="K45" s="16"/>
      <c r="L45" s="21"/>
      <c r="M45" s="16"/>
      <c r="N45" s="16"/>
      <c r="O45" s="16"/>
      <c r="P45" s="16"/>
      <c r="Q45" s="16"/>
      <c r="R45" s="16"/>
      <c r="S45" s="16"/>
      <c r="U45" s="16"/>
      <c r="V45" s="16"/>
      <c r="W45" s="16"/>
      <c r="X45" s="16"/>
      <c r="Y45" s="16"/>
      <c r="Z45" s="16"/>
      <c r="AA45" s="16"/>
      <c r="AB45" s="16"/>
      <c r="AC45" s="16"/>
    </row>
    <row r="46" spans="1:30" ht="21" customHeight="1" x14ac:dyDescent="0.35">
      <c r="A46" s="653"/>
      <c r="B46" s="65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78" t="s">
        <v>98</v>
      </c>
      <c r="B47" s="379"/>
      <c r="C47" s="379"/>
      <c r="D47" s="379"/>
      <c r="E47" s="379"/>
      <c r="F47" s="379"/>
      <c r="G47" s="379"/>
      <c r="H47" s="379"/>
      <c r="I47" s="142"/>
      <c r="N47" s="16"/>
      <c r="O47" s="16"/>
      <c r="P47" s="16"/>
      <c r="Q47" s="16"/>
      <c r="R47" s="16"/>
      <c r="S47" s="23"/>
      <c r="T47" s="16"/>
      <c r="U47" s="16"/>
      <c r="V47" s="16"/>
      <c r="W47" s="16"/>
      <c r="X47" s="16"/>
      <c r="Y47" s="16"/>
      <c r="Z47" s="16"/>
      <c r="AA47" s="16"/>
      <c r="AB47" s="16"/>
      <c r="AC47" s="16"/>
    </row>
    <row r="48" spans="1:30" ht="15" customHeight="1" x14ac:dyDescent="0.35">
      <c r="A48" s="196" t="s">
        <v>99</v>
      </c>
      <c r="B48" s="197" t="s">
        <v>100</v>
      </c>
      <c r="C48" s="197" t="s">
        <v>101</v>
      </c>
      <c r="D48" s="198" t="s">
        <v>102</v>
      </c>
      <c r="E48" s="198" t="s">
        <v>103</v>
      </c>
      <c r="F48" s="199" t="s">
        <v>104</v>
      </c>
      <c r="G48" s="200" t="s">
        <v>106</v>
      </c>
      <c r="H48" s="198" t="s">
        <v>108</v>
      </c>
      <c r="I48" s="201" t="s">
        <v>169</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39"/>
      <c r="B49" s="224"/>
      <c r="C49" s="222"/>
      <c r="D49" s="224"/>
      <c r="E49" s="224"/>
      <c r="F49" s="223"/>
      <c r="G49" s="432" t="str">
        <f>IF('PD1'!$F49&lt;&gt;"",'PD1'!$C49*'PD1'!$D49+E49,"")</f>
        <v/>
      </c>
      <c r="H49" s="432" t="str">
        <f>IF('PD1'!$G49&lt;&gt;"",'PD1'!$G49*VLOOKUP('PD1'!$F49,'Group Information'!$A$19:$B$25,2,0),"")</f>
        <v/>
      </c>
      <c r="I49" s="240"/>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39"/>
      <c r="B50" s="224"/>
      <c r="C50" s="222"/>
      <c r="D50" s="224"/>
      <c r="E50" s="224"/>
      <c r="F50" s="223"/>
      <c r="G50" s="432" t="str">
        <f>IF('PD1'!$F50&lt;&gt;"",'PD1'!$C50*'PD1'!$D50+E50,"")</f>
        <v/>
      </c>
      <c r="H50" s="432" t="str">
        <f>IF('PD1'!$G50&lt;&gt;"",'PD1'!$G50*VLOOKUP('PD1'!$F50,'Group Information'!$A$19:$B$25,2,0),"")</f>
        <v/>
      </c>
      <c r="I50" s="240"/>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39"/>
      <c r="B51" s="224"/>
      <c r="C51" s="222"/>
      <c r="D51" s="224"/>
      <c r="E51" s="224"/>
      <c r="F51" s="223"/>
      <c r="G51" s="432" t="str">
        <f>IF('PD1'!$F51&lt;&gt;"",'PD1'!$C51*'PD1'!$D51+E51,"")</f>
        <v/>
      </c>
      <c r="H51" s="432" t="str">
        <f>IF('PD1'!$G51&lt;&gt;"",'PD1'!$G51*VLOOKUP('PD1'!$F51,'Group Information'!$A$19:$B$25,2,0),"")</f>
        <v/>
      </c>
      <c r="I51" s="240"/>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39"/>
      <c r="B52" s="224"/>
      <c r="C52" s="222"/>
      <c r="D52" s="224"/>
      <c r="E52" s="224"/>
      <c r="F52" s="223"/>
      <c r="G52" s="432" t="str">
        <f>IF('PD1'!$F52&lt;&gt;"",'PD1'!$C52*'PD1'!$D52+E52,"")</f>
        <v/>
      </c>
      <c r="H52" s="432" t="str">
        <f>IF('PD1'!$G52&lt;&gt;"",'PD1'!$G52*VLOOKUP('PD1'!$F52,'Group Information'!$A$19:$B$25,2,0),"")</f>
        <v/>
      </c>
      <c r="I52" s="240"/>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39"/>
      <c r="B53" s="224"/>
      <c r="C53" s="222"/>
      <c r="D53" s="224"/>
      <c r="E53" s="224"/>
      <c r="F53" s="223"/>
      <c r="G53" s="432" t="str">
        <f>IF('PD1'!$F53&lt;&gt;"",'PD1'!$C53*'PD1'!$D53+E53,"")</f>
        <v/>
      </c>
      <c r="H53" s="432" t="str">
        <f>IF('PD1'!$G53&lt;&gt;"",'PD1'!$G53*VLOOKUP('PD1'!$F53,'Group Information'!$A$19:$B$25,2,0),"")</f>
        <v/>
      </c>
      <c r="I53" s="240"/>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39"/>
      <c r="B54" s="224"/>
      <c r="C54" s="222"/>
      <c r="D54" s="224"/>
      <c r="E54" s="224"/>
      <c r="F54" s="223"/>
      <c r="G54" s="432" t="str">
        <f>IF('PD1'!$F54&lt;&gt;"",'PD1'!$C54*'PD1'!$D54+E54,"")</f>
        <v/>
      </c>
      <c r="H54" s="432" t="str">
        <f>IF('PD1'!$G54&lt;&gt;"",'PD1'!$G54*VLOOKUP('PD1'!$F54,'Group Information'!$A$19:$B$25,2,0),"")</f>
        <v/>
      </c>
      <c r="I54" s="240"/>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39"/>
      <c r="B55" s="224"/>
      <c r="C55" s="222"/>
      <c r="D55" s="224"/>
      <c r="E55" s="224"/>
      <c r="F55" s="223"/>
      <c r="G55" s="432" t="str">
        <f>IF('PD1'!$F55&lt;&gt;"",'PD1'!$C55*'PD1'!$D55+E55,"")</f>
        <v/>
      </c>
      <c r="H55" s="432" t="str">
        <f>IF('PD1'!$G55&lt;&gt;"",'PD1'!$G55*VLOOKUP('PD1'!$F55,'Group Information'!$A$19:$B$25,2,0),"")</f>
        <v/>
      </c>
      <c r="I55" s="240"/>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39"/>
      <c r="B56" s="224"/>
      <c r="C56" s="222"/>
      <c r="D56" s="224"/>
      <c r="E56" s="224"/>
      <c r="F56" s="223"/>
      <c r="G56" s="432" t="str">
        <f>IF('PD1'!$F56&lt;&gt;"",'PD1'!$C56*'PD1'!$D56+E56,"")</f>
        <v/>
      </c>
      <c r="H56" s="432" t="str">
        <f>IF('PD1'!$G56&lt;&gt;"",'PD1'!$G56*VLOOKUP('PD1'!$F56,'Group Information'!$A$19:$B$25,2,0),"")</f>
        <v/>
      </c>
      <c r="I56" s="240"/>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39"/>
      <c r="B57" s="224"/>
      <c r="C57" s="222"/>
      <c r="D57" s="224"/>
      <c r="E57" s="224"/>
      <c r="F57" s="223"/>
      <c r="G57" s="432" t="str">
        <f>IF('PD1'!$F57&lt;&gt;"",'PD1'!$C57*'PD1'!$D57+E57,"")</f>
        <v/>
      </c>
      <c r="H57" s="432" t="str">
        <f>IF('PD1'!$G57&lt;&gt;"",'PD1'!$G57*VLOOKUP('PD1'!$F57,'Group Information'!$A$19:$B$25,2,0),"")</f>
        <v/>
      </c>
      <c r="I57" s="240"/>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39"/>
      <c r="B58" s="224"/>
      <c r="C58" s="222"/>
      <c r="D58" s="224"/>
      <c r="E58" s="224"/>
      <c r="F58" s="223"/>
      <c r="G58" s="432" t="str">
        <f>IF('PD1'!$F58&lt;&gt;"",'PD1'!$C58*'PD1'!$D58+E58,"")</f>
        <v/>
      </c>
      <c r="H58" s="432" t="str">
        <f>IF('PD1'!$G58&lt;&gt;"",'PD1'!$G58*VLOOKUP('PD1'!$F58,'Group Information'!$A$19:$B$25,2,0),"")</f>
        <v/>
      </c>
      <c r="I58" s="240"/>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39"/>
      <c r="B59" s="224"/>
      <c r="C59" s="222"/>
      <c r="D59" s="224"/>
      <c r="E59" s="224"/>
      <c r="F59" s="223"/>
      <c r="G59" s="432" t="str">
        <f>IF('PD1'!$F59&lt;&gt;"",'PD1'!$C59*'PD1'!$D59+E59,"")</f>
        <v/>
      </c>
      <c r="H59" s="432" t="str">
        <f>IF('PD1'!$G59&lt;&gt;"",'PD1'!$G59*VLOOKUP('PD1'!$F59,'Group Information'!$A$19:$B$25,2,0),"")</f>
        <v/>
      </c>
      <c r="I59" s="240"/>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39"/>
      <c r="B60" s="224"/>
      <c r="C60" s="222"/>
      <c r="D60" s="224"/>
      <c r="E60" s="224"/>
      <c r="F60" s="223"/>
      <c r="G60" s="432" t="str">
        <f>IF('PD1'!$F60&lt;&gt;"",'PD1'!$C60*'PD1'!$D60+E60,"")</f>
        <v/>
      </c>
      <c r="H60" s="432" t="str">
        <f>IF('PD1'!$G60&lt;&gt;"",'PD1'!$G60*VLOOKUP('PD1'!$F60,'Group Information'!$A$19:$B$25,2,0),"")</f>
        <v/>
      </c>
      <c r="I60" s="240"/>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39"/>
      <c r="B61" s="224"/>
      <c r="C61" s="222"/>
      <c r="D61" s="224"/>
      <c r="E61" s="224"/>
      <c r="F61" s="223"/>
      <c r="G61" s="432" t="str">
        <f>IF('PD1'!$F61&lt;&gt;"",'PD1'!$C61*'PD1'!$D61+E61,"")</f>
        <v/>
      </c>
      <c r="H61" s="432" t="str">
        <f>IF('PD1'!$G61&lt;&gt;"",'PD1'!$G61*VLOOKUP('PD1'!$F61,'Group Information'!$A$19:$B$25,2,0),"")</f>
        <v/>
      </c>
      <c r="I61" s="240"/>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39"/>
      <c r="B62" s="224"/>
      <c r="C62" s="222"/>
      <c r="D62" s="224"/>
      <c r="E62" s="224"/>
      <c r="F62" s="223"/>
      <c r="G62" s="432" t="str">
        <f>IF('PD1'!$F62&lt;&gt;"",'PD1'!$C62*'PD1'!$D62+E62,"")</f>
        <v/>
      </c>
      <c r="H62" s="432" t="str">
        <f>IF('PD1'!$G62&lt;&gt;"",'PD1'!$G62*VLOOKUP('PD1'!$F62,'Group Information'!$A$19:$B$25,2,0),"")</f>
        <v/>
      </c>
      <c r="I62" s="240"/>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39"/>
      <c r="B63" s="224"/>
      <c r="C63" s="222"/>
      <c r="D63" s="224"/>
      <c r="E63" s="224"/>
      <c r="F63" s="223"/>
      <c r="G63" s="432" t="str">
        <f>IF('PD1'!$F63&lt;&gt;"",'PD1'!$C63*'PD1'!$D63+E63,"")</f>
        <v/>
      </c>
      <c r="H63" s="432" t="str">
        <f>IF('PD1'!$G63&lt;&gt;"",'PD1'!$G63*VLOOKUP('PD1'!$F63,'Group Information'!$A$19:$B$25,2,0),"")</f>
        <v/>
      </c>
      <c r="I63" s="240"/>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39"/>
      <c r="B64" s="224"/>
      <c r="C64" s="222"/>
      <c r="D64" s="224"/>
      <c r="E64" s="224"/>
      <c r="F64" s="223"/>
      <c r="G64" s="432" t="str">
        <f>IF('PD1'!$F64&lt;&gt;"",'PD1'!$C64*'PD1'!$D64+E64,"")</f>
        <v/>
      </c>
      <c r="H64" s="432" t="str">
        <f>IF('PD1'!$G64&lt;&gt;"",'PD1'!$G64*VLOOKUP('PD1'!$F64,'Group Information'!$A$19:$B$25,2,0),"")</f>
        <v/>
      </c>
      <c r="I64" s="240"/>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39"/>
      <c r="B65" s="224"/>
      <c r="C65" s="222"/>
      <c r="D65" s="224"/>
      <c r="E65" s="224"/>
      <c r="F65" s="223"/>
      <c r="G65" s="432" t="str">
        <f>IF('PD1'!$F65&lt;&gt;"",'PD1'!$C65*'PD1'!$D65+E65,"")</f>
        <v/>
      </c>
      <c r="H65" s="432" t="str">
        <f>IF('PD1'!$G65&lt;&gt;"",'PD1'!$G65*VLOOKUP('PD1'!$F65,'Group Information'!$A$19:$B$25,2,0),"")</f>
        <v/>
      </c>
      <c r="I65" s="240"/>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39"/>
      <c r="B66" s="224"/>
      <c r="C66" s="222"/>
      <c r="D66" s="224"/>
      <c r="E66" s="224"/>
      <c r="F66" s="223"/>
      <c r="G66" s="432" t="str">
        <f>IF('PD1'!$F66&lt;&gt;"",'PD1'!$C66*'PD1'!$D66+E66,"")</f>
        <v/>
      </c>
      <c r="H66" s="432" t="str">
        <f>IF('PD1'!$G66&lt;&gt;"",'PD1'!$G66*VLOOKUP('PD1'!$F66,'Group Information'!$A$19:$B$25,2,0),"")</f>
        <v/>
      </c>
      <c r="I66" s="240"/>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39"/>
      <c r="B67" s="224"/>
      <c r="C67" s="222"/>
      <c r="D67" s="224"/>
      <c r="E67" s="224"/>
      <c r="F67" s="223"/>
      <c r="G67" s="432" t="str">
        <f>IF('PD1'!$F67&lt;&gt;"",'PD1'!$C67*'PD1'!$D67+E67,"")</f>
        <v/>
      </c>
      <c r="H67" s="432" t="str">
        <f>IF('PD1'!$G67&lt;&gt;"",'PD1'!$G67*VLOOKUP('PD1'!$F67,'Group Information'!$A$19:$B$25,2,0),"")</f>
        <v/>
      </c>
      <c r="I67" s="240"/>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39"/>
      <c r="B68" s="224"/>
      <c r="C68" s="222"/>
      <c r="D68" s="224"/>
      <c r="E68" s="224"/>
      <c r="F68" s="223"/>
      <c r="G68" s="432" t="str">
        <f>IF('PD1'!$F68&lt;&gt;"",'PD1'!$C68*'PD1'!$D68+E68,"")</f>
        <v/>
      </c>
      <c r="H68" s="432" t="str">
        <f>IF('PD1'!$G68&lt;&gt;"",'PD1'!$G68*VLOOKUP('PD1'!$F68,'Group Information'!$A$19:$B$25,2,0),"")</f>
        <v/>
      </c>
      <c r="I68" s="240"/>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39"/>
      <c r="B69" s="224"/>
      <c r="C69" s="222"/>
      <c r="D69" s="224"/>
      <c r="E69" s="224"/>
      <c r="F69" s="223"/>
      <c r="G69" s="432" t="str">
        <f>IF('PD1'!$F69&lt;&gt;"",'PD1'!$C69*'PD1'!$D69+E69,"")</f>
        <v/>
      </c>
      <c r="H69" s="432" t="str">
        <f>IF('PD1'!$G69&lt;&gt;"",'PD1'!$G69*VLOOKUP('PD1'!$F69,'Group Information'!$A$19:$B$25,2,0),"")</f>
        <v/>
      </c>
      <c r="I69" s="240"/>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39"/>
      <c r="B70" s="224"/>
      <c r="C70" s="222"/>
      <c r="D70" s="224"/>
      <c r="E70" s="224"/>
      <c r="F70" s="223"/>
      <c r="G70" s="432" t="str">
        <f>IF('PD1'!$F70&lt;&gt;"",'PD1'!$C70*'PD1'!$D70+E70,"")</f>
        <v/>
      </c>
      <c r="H70" s="432" t="str">
        <f>IF('PD1'!$G70&lt;&gt;"",'PD1'!$G70*VLOOKUP('PD1'!$F70,'Group Information'!$A$19:$B$25,2,0),"")</f>
        <v/>
      </c>
      <c r="I70" s="240"/>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39"/>
      <c r="B71" s="224"/>
      <c r="C71" s="222"/>
      <c r="D71" s="224"/>
      <c r="E71" s="224"/>
      <c r="F71" s="223"/>
      <c r="G71" s="432" t="str">
        <f>IF('PD1'!$F71&lt;&gt;"",'PD1'!$C71*'PD1'!$D71+E71,"")</f>
        <v/>
      </c>
      <c r="H71" s="432" t="str">
        <f>IF('PD1'!$G71&lt;&gt;"",'PD1'!$G71*VLOOKUP('PD1'!$F71,'Group Information'!$A$19:$B$25,2,0),"")</f>
        <v/>
      </c>
      <c r="I71" s="240"/>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39"/>
      <c r="B72" s="224"/>
      <c r="C72" s="222"/>
      <c r="D72" s="224"/>
      <c r="E72" s="224"/>
      <c r="F72" s="223"/>
      <c r="G72" s="432" t="str">
        <f>IF('PD1'!$F72&lt;&gt;"",'PD1'!$C72*'PD1'!$D72+E72,"")</f>
        <v/>
      </c>
      <c r="H72" s="432" t="str">
        <f>IF('PD1'!$G72&lt;&gt;"",'PD1'!$G72*VLOOKUP('PD1'!$F72,'Group Information'!$A$19:$B$25,2,0),"")</f>
        <v/>
      </c>
      <c r="I72" s="240"/>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39"/>
      <c r="B73" s="224"/>
      <c r="C73" s="222"/>
      <c r="D73" s="224"/>
      <c r="E73" s="224"/>
      <c r="F73" s="223"/>
      <c r="G73" s="432" t="str">
        <f>IF('PD1'!$F73&lt;&gt;"",'PD1'!$C73*'PD1'!$D73+E73,"")</f>
        <v/>
      </c>
      <c r="H73" s="432" t="str">
        <f>IF('PD1'!$G73&lt;&gt;"",'PD1'!$G73*VLOOKUP('PD1'!$F73,'Group Information'!$A$19:$B$25,2,0),"")</f>
        <v/>
      </c>
      <c r="I73" s="240"/>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39"/>
      <c r="B74" s="224"/>
      <c r="C74" s="222"/>
      <c r="D74" s="224"/>
      <c r="E74" s="224"/>
      <c r="F74" s="223"/>
      <c r="G74" s="432" t="str">
        <f>IF('PD1'!$F74&lt;&gt;"",'PD1'!$C74*'PD1'!$D74+E74,"")</f>
        <v/>
      </c>
      <c r="H74" s="432" t="str">
        <f>IF('PD1'!$G74&lt;&gt;"",'PD1'!$G74*VLOOKUP('PD1'!$F74,'Group Information'!$A$19:$B$25,2,0),"")</f>
        <v/>
      </c>
      <c r="I74" s="240"/>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39"/>
      <c r="B75" s="224"/>
      <c r="C75" s="222"/>
      <c r="D75" s="224"/>
      <c r="E75" s="224"/>
      <c r="F75" s="223"/>
      <c r="G75" s="432" t="str">
        <f>IF('PD1'!$F75&lt;&gt;"",'PD1'!$C75*'PD1'!$D75+E75,"")</f>
        <v/>
      </c>
      <c r="H75" s="432" t="str">
        <f>IF('PD1'!$G75&lt;&gt;"",'PD1'!$G75*VLOOKUP('PD1'!$F75,'Group Information'!$A$19:$B$25,2,0),"")</f>
        <v/>
      </c>
      <c r="I75" s="240"/>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39"/>
      <c r="B76" s="224"/>
      <c r="C76" s="222"/>
      <c r="D76" s="224"/>
      <c r="E76" s="224"/>
      <c r="F76" s="223"/>
      <c r="G76" s="432" t="str">
        <f>IF('PD1'!$F76&lt;&gt;"",'PD1'!$C76*'PD1'!$D76+E76,"")</f>
        <v/>
      </c>
      <c r="H76" s="432" t="str">
        <f>IF('PD1'!$G76&lt;&gt;"",'PD1'!$G76*VLOOKUP('PD1'!$F76,'Group Information'!$A$19:$B$25,2,0),"")</f>
        <v/>
      </c>
      <c r="I76" s="240"/>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39"/>
      <c r="B77" s="224"/>
      <c r="C77" s="222"/>
      <c r="D77" s="224"/>
      <c r="E77" s="224"/>
      <c r="F77" s="223"/>
      <c r="G77" s="432" t="str">
        <f>IF('PD1'!$F77&lt;&gt;"",'PD1'!$C77*'PD1'!$D77+E77,"")</f>
        <v/>
      </c>
      <c r="H77" s="432" t="str">
        <f>IF('PD1'!$G77&lt;&gt;"",'PD1'!$G77*VLOOKUP('PD1'!$F77,'Group Information'!$A$19:$B$25,2,0),"")</f>
        <v/>
      </c>
      <c r="I77" s="240"/>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39"/>
      <c r="B78" s="224"/>
      <c r="C78" s="222"/>
      <c r="D78" s="224"/>
      <c r="E78" s="224"/>
      <c r="F78" s="223"/>
      <c r="G78" s="432" t="str">
        <f>IF('PD1'!$F78&lt;&gt;"",'PD1'!$C78*'PD1'!$D78+E78,"")</f>
        <v/>
      </c>
      <c r="H78" s="432" t="str">
        <f>IF('PD1'!$G78&lt;&gt;"",'PD1'!$G78*VLOOKUP('PD1'!$F78,'Group Information'!$A$19:$B$25,2,0),"")</f>
        <v/>
      </c>
      <c r="I78" s="240"/>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39"/>
      <c r="B79" s="224"/>
      <c r="C79" s="222"/>
      <c r="D79" s="224"/>
      <c r="E79" s="224"/>
      <c r="F79" s="223"/>
      <c r="G79" s="432" t="str">
        <f>IF('PD1'!$F79&lt;&gt;"",'PD1'!$C79*'PD1'!$D79+E79,"")</f>
        <v/>
      </c>
      <c r="H79" s="432" t="str">
        <f>IF('PD1'!$G79&lt;&gt;"",'PD1'!$G79*VLOOKUP('PD1'!$F79,'Group Information'!$A$19:$B$25,2,0),"")</f>
        <v/>
      </c>
      <c r="I79" s="240"/>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39"/>
      <c r="B80" s="224"/>
      <c r="C80" s="222"/>
      <c r="D80" s="224"/>
      <c r="E80" s="224"/>
      <c r="F80" s="223"/>
      <c r="G80" s="432" t="str">
        <f>IF('PD1'!$F80&lt;&gt;"",'PD1'!$C80*'PD1'!$D80+E80,"")</f>
        <v/>
      </c>
      <c r="H80" s="432" t="str">
        <f>IF('PD1'!$G80&lt;&gt;"",'PD1'!$G80*VLOOKUP('PD1'!$F80,'Group Information'!$A$19:$B$25,2,0),"")</f>
        <v/>
      </c>
      <c r="I80" s="240"/>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39"/>
      <c r="B81" s="224"/>
      <c r="C81" s="222"/>
      <c r="D81" s="224"/>
      <c r="E81" s="224"/>
      <c r="F81" s="223"/>
      <c r="G81" s="432" t="str">
        <f>IF('PD1'!$F81&lt;&gt;"",'PD1'!$C81*'PD1'!$D81+E81,"")</f>
        <v/>
      </c>
      <c r="H81" s="432" t="str">
        <f>IF('PD1'!$G81&lt;&gt;"",'PD1'!$G81*VLOOKUP('PD1'!$F81,'Group Information'!$A$19:$B$25,2,0),"")</f>
        <v/>
      </c>
      <c r="I81" s="240"/>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39"/>
      <c r="B82" s="224"/>
      <c r="C82" s="222"/>
      <c r="D82" s="224"/>
      <c r="E82" s="224"/>
      <c r="F82" s="223"/>
      <c r="G82" s="432" t="str">
        <f>IF('PD1'!$F82&lt;&gt;"",'PD1'!$C82*'PD1'!$D82+E82,"")</f>
        <v/>
      </c>
      <c r="H82" s="432" t="str">
        <f>IF('PD1'!$G82&lt;&gt;"",'PD1'!$G82*VLOOKUP('PD1'!$F82,'Group Information'!$A$19:$B$25,2,0),"")</f>
        <v/>
      </c>
      <c r="I82" s="240"/>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39"/>
      <c r="B83" s="224"/>
      <c r="C83" s="222"/>
      <c r="D83" s="224"/>
      <c r="E83" s="224"/>
      <c r="F83" s="223"/>
      <c r="G83" s="432" t="str">
        <f>IF('PD1'!$F83&lt;&gt;"",'PD1'!$C83*'PD1'!$D83+E83,"")</f>
        <v/>
      </c>
      <c r="H83" s="432" t="str">
        <f>IF('PD1'!$G83&lt;&gt;"",'PD1'!$G83*VLOOKUP('PD1'!$F83,'Group Information'!$A$19:$B$25,2,0),"")</f>
        <v/>
      </c>
      <c r="I83" s="240"/>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39"/>
      <c r="B84" s="224"/>
      <c r="C84" s="222"/>
      <c r="D84" s="224"/>
      <c r="E84" s="224"/>
      <c r="F84" s="223"/>
      <c r="G84" s="432" t="str">
        <f>IF('PD1'!$F84&lt;&gt;"",'PD1'!$C84*'PD1'!$D84+E84,"")</f>
        <v/>
      </c>
      <c r="H84" s="432" t="str">
        <f>IF('PD1'!$G84&lt;&gt;"",'PD1'!$G84*VLOOKUP('PD1'!$F84,'Group Information'!$A$19:$B$25,2,0),"")</f>
        <v/>
      </c>
      <c r="I84" s="240"/>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39"/>
      <c r="B85" s="224"/>
      <c r="C85" s="222"/>
      <c r="D85" s="224"/>
      <c r="E85" s="224"/>
      <c r="F85" s="223"/>
      <c r="G85" s="432" t="str">
        <f>IF('PD1'!$F85&lt;&gt;"",'PD1'!$C85*'PD1'!$D85+E85,"")</f>
        <v/>
      </c>
      <c r="H85" s="432" t="str">
        <f>IF('PD1'!$G85&lt;&gt;"",'PD1'!$G85*VLOOKUP('PD1'!$F85,'Group Information'!$A$19:$B$25,2,0),"")</f>
        <v/>
      </c>
      <c r="I85" s="240"/>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39"/>
      <c r="B86" s="224"/>
      <c r="C86" s="222"/>
      <c r="D86" s="224"/>
      <c r="E86" s="224"/>
      <c r="F86" s="223"/>
      <c r="G86" s="432" t="str">
        <f>IF('PD1'!$F86&lt;&gt;"",'PD1'!$C86*'PD1'!$D86+E86,"")</f>
        <v/>
      </c>
      <c r="H86" s="432" t="str">
        <f>IF('PD1'!$G86&lt;&gt;"",'PD1'!$G86*VLOOKUP('PD1'!$F86,'Group Information'!$A$19:$B$25,2,0),"")</f>
        <v/>
      </c>
      <c r="I86" s="240"/>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39"/>
      <c r="B87" s="224"/>
      <c r="C87" s="222"/>
      <c r="D87" s="224"/>
      <c r="E87" s="224"/>
      <c r="F87" s="223"/>
      <c r="G87" s="432" t="str">
        <f>IF('PD1'!$F87&lt;&gt;"",'PD1'!$C87*'PD1'!$D87+E87,"")</f>
        <v/>
      </c>
      <c r="H87" s="432" t="str">
        <f>IF('PD1'!$G87&lt;&gt;"",'PD1'!$G87*VLOOKUP('PD1'!$F87,'Group Information'!$A$19:$B$25,2,0),"")</f>
        <v/>
      </c>
      <c r="I87" s="240"/>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39"/>
      <c r="B88" s="224"/>
      <c r="C88" s="222"/>
      <c r="D88" s="224"/>
      <c r="E88" s="224"/>
      <c r="F88" s="223"/>
      <c r="G88" s="432" t="str">
        <f>IF('PD1'!$F88&lt;&gt;"",'PD1'!$C88*'PD1'!$D88+E88,"")</f>
        <v/>
      </c>
      <c r="H88" s="432" t="str">
        <f>IF('PD1'!$G88&lt;&gt;"",'PD1'!$G88*VLOOKUP('PD1'!$F88,'Group Information'!$A$19:$B$25,2,0),"")</f>
        <v/>
      </c>
      <c r="I88" s="240"/>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39"/>
      <c r="B89" s="224"/>
      <c r="C89" s="222"/>
      <c r="D89" s="224"/>
      <c r="E89" s="224"/>
      <c r="F89" s="223"/>
      <c r="G89" s="432" t="str">
        <f>IF('PD1'!$F89&lt;&gt;"",'PD1'!$C89*'PD1'!$D89+E89,"")</f>
        <v/>
      </c>
      <c r="H89" s="432" t="str">
        <f>IF('PD1'!$G89&lt;&gt;"",'PD1'!$G89*VLOOKUP('PD1'!$F89,'Group Information'!$A$19:$B$25,2,0),"")</f>
        <v/>
      </c>
      <c r="I89" s="240"/>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39"/>
      <c r="B90" s="224"/>
      <c r="C90" s="222"/>
      <c r="D90" s="224"/>
      <c r="E90" s="224"/>
      <c r="F90" s="223"/>
      <c r="G90" s="432" t="str">
        <f>IF('PD1'!$F90&lt;&gt;"",'PD1'!$C90*'PD1'!$D90+E90,"")</f>
        <v/>
      </c>
      <c r="H90" s="432" t="str">
        <f>IF('PD1'!$G90&lt;&gt;"",'PD1'!$G90*VLOOKUP('PD1'!$F90,'Group Information'!$A$19:$B$25,2,0),"")</f>
        <v/>
      </c>
      <c r="I90" s="240"/>
      <c r="J90" s="16"/>
      <c r="K90" s="16"/>
      <c r="L90" s="16"/>
      <c r="M90" s="16"/>
      <c r="N90" s="23"/>
      <c r="O90" s="16"/>
      <c r="W90" s="16"/>
      <c r="X90" s="16"/>
      <c r="Y90" s="16"/>
      <c r="Z90" s="16"/>
      <c r="AA90" s="16"/>
      <c r="AB90" s="16"/>
      <c r="AC90" s="16"/>
      <c r="AD90" s="16"/>
    </row>
    <row r="91" spans="1:30" ht="18" customHeight="1" x14ac:dyDescent="0.35">
      <c r="A91" s="239"/>
      <c r="B91" s="224"/>
      <c r="C91" s="222"/>
      <c r="D91" s="224"/>
      <c r="E91" s="224"/>
      <c r="F91" s="223"/>
      <c r="G91" s="432" t="str">
        <f>IF('PD1'!$F91&lt;&gt;"",'PD1'!$C91*'PD1'!$D91+E91,"")</f>
        <v/>
      </c>
      <c r="H91" s="432" t="str">
        <f>IF('PD1'!$G91&lt;&gt;"",'PD1'!$G91*VLOOKUP('PD1'!$F91,'Group Information'!$A$19:$B$25,2,0),"")</f>
        <v/>
      </c>
      <c r="I91" s="240"/>
      <c r="J91" s="16"/>
      <c r="K91" s="16"/>
      <c r="L91" s="16"/>
      <c r="M91" s="16"/>
      <c r="N91" s="23"/>
      <c r="O91" s="16"/>
      <c r="P91" s="23"/>
      <c r="Q91" s="16"/>
      <c r="R91" s="16"/>
      <c r="T91" s="23"/>
      <c r="U91" s="16"/>
      <c r="V91" s="16"/>
      <c r="Y91" s="16"/>
      <c r="Z91" s="16"/>
      <c r="AA91" s="16"/>
      <c r="AB91" s="16"/>
      <c r="AC91" s="16"/>
      <c r="AD91" s="16"/>
    </row>
    <row r="92" spans="1:30" ht="18" customHeight="1" x14ac:dyDescent="0.35">
      <c r="A92" s="239"/>
      <c r="B92" s="224"/>
      <c r="C92" s="222"/>
      <c r="D92" s="224"/>
      <c r="E92" s="224"/>
      <c r="F92" s="223"/>
      <c r="G92" s="432" t="str">
        <f>IF('PD1'!$F92&lt;&gt;"",'PD1'!$C92*'PD1'!$D92+E92,"")</f>
        <v/>
      </c>
      <c r="H92" s="432" t="str">
        <f>IF('PD1'!$G92&lt;&gt;"",'PD1'!$G92*VLOOKUP('PD1'!$F92,'Group Information'!$A$19:$B$25,2,0),"")</f>
        <v/>
      </c>
      <c r="I92" s="240"/>
      <c r="J92" s="16"/>
      <c r="K92" s="16"/>
      <c r="L92" s="16"/>
      <c r="M92" s="16"/>
      <c r="N92" s="23"/>
      <c r="O92" s="16"/>
      <c r="Y92" s="16"/>
      <c r="Z92" s="16"/>
      <c r="AA92" s="16"/>
      <c r="AB92" s="16"/>
      <c r="AC92" s="16"/>
      <c r="AD92" s="16"/>
    </row>
    <row r="93" spans="1:30" ht="18" customHeight="1" x14ac:dyDescent="0.35">
      <c r="A93" s="239"/>
      <c r="B93" s="224"/>
      <c r="C93" s="222"/>
      <c r="D93" s="224"/>
      <c r="E93" s="224"/>
      <c r="F93" s="223"/>
      <c r="G93" s="432" t="str">
        <f>IF('PD1'!$F93&lt;&gt;"",'PD1'!$C93*'PD1'!$D93+E93,"")</f>
        <v/>
      </c>
      <c r="H93" s="432" t="str">
        <f>IF('PD1'!$G93&lt;&gt;"",'PD1'!$G93*VLOOKUP('PD1'!$F93,'Group Information'!$A$19:$B$25,2,0),"")</f>
        <v/>
      </c>
      <c r="I93" s="240"/>
      <c r="J93" s="16"/>
      <c r="K93" s="16"/>
      <c r="L93" s="16"/>
      <c r="M93" s="16"/>
      <c r="N93" s="23"/>
      <c r="O93" s="16"/>
      <c r="Y93" s="16"/>
      <c r="Z93" s="16"/>
      <c r="AA93" s="16"/>
      <c r="AB93" s="16"/>
      <c r="AC93" s="16"/>
      <c r="AD93" s="16"/>
    </row>
    <row r="94" spans="1:30" ht="18" customHeight="1" x14ac:dyDescent="0.35">
      <c r="A94" s="239"/>
      <c r="B94" s="224"/>
      <c r="C94" s="222"/>
      <c r="D94" s="224"/>
      <c r="E94" s="224"/>
      <c r="F94" s="223"/>
      <c r="G94" s="432" t="str">
        <f>IF('PD1'!$F94&lt;&gt;"",'PD1'!$C94*'PD1'!$D94+E94,"")</f>
        <v/>
      </c>
      <c r="H94" s="432" t="str">
        <f>IF('PD1'!$G94&lt;&gt;"",'PD1'!$G94*VLOOKUP('PD1'!$F94,'Group Information'!$A$19:$B$25,2,0),"")</f>
        <v/>
      </c>
      <c r="I94" s="240"/>
      <c r="J94" s="16"/>
      <c r="K94" s="16"/>
      <c r="L94" s="16"/>
      <c r="M94" s="16"/>
      <c r="N94" s="23"/>
      <c r="O94" s="16"/>
      <c r="Y94" s="16"/>
      <c r="Z94" s="16"/>
      <c r="AA94" s="16"/>
      <c r="AB94" s="16"/>
      <c r="AC94" s="16"/>
      <c r="AD94" s="16"/>
    </row>
    <row r="95" spans="1:30" ht="18" customHeight="1" x14ac:dyDescent="0.35">
      <c r="A95" s="239"/>
      <c r="B95" s="224"/>
      <c r="C95" s="222"/>
      <c r="D95" s="224"/>
      <c r="E95" s="224"/>
      <c r="F95" s="223"/>
      <c r="G95" s="432" t="str">
        <f>IF('PD1'!$F95&lt;&gt;"",'PD1'!$C95*'PD1'!$D95+E95,"")</f>
        <v/>
      </c>
      <c r="H95" s="432" t="str">
        <f>IF('PD1'!$G95&lt;&gt;"",'PD1'!$G95*VLOOKUP('PD1'!$F95,'Group Information'!$A$19:$B$25,2,0),"")</f>
        <v/>
      </c>
      <c r="I95" s="240"/>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39"/>
      <c r="B96" s="224"/>
      <c r="C96" s="222"/>
      <c r="D96" s="224"/>
      <c r="E96" s="224"/>
      <c r="F96" s="223"/>
      <c r="G96" s="432" t="str">
        <f>IF('PD1'!$F96&lt;&gt;"",'PD1'!$C96*'PD1'!$D96+E96,"")</f>
        <v/>
      </c>
      <c r="H96" s="432" t="str">
        <f>IF('PD1'!$G96&lt;&gt;"",'PD1'!$G96*VLOOKUP('PD1'!$F96,'Group Information'!$A$19:$B$25,2,0),"")</f>
        <v/>
      </c>
      <c r="I96" s="240"/>
      <c r="J96" s="16"/>
      <c r="K96" s="16"/>
      <c r="L96" s="16"/>
      <c r="M96" s="16"/>
      <c r="N96" s="23"/>
      <c r="O96" s="16"/>
      <c r="P96" s="23"/>
      <c r="Q96" s="23"/>
      <c r="R96" s="16"/>
      <c r="T96" s="23" t="str">
        <f>IF('PD1'!$S96&lt;&gt;"",'PD1'!$S96*VLOOKUP('PD1'!$R96,#REF!,2,0),"")</f>
        <v/>
      </c>
      <c r="U96" s="16"/>
      <c r="V96" s="16"/>
      <c r="W96" s="16"/>
      <c r="X96" s="21"/>
      <c r="Y96" s="16"/>
      <c r="Z96" s="16"/>
      <c r="AA96" s="16"/>
      <c r="AB96" s="16"/>
      <c r="AC96" s="16"/>
      <c r="AD96" s="16"/>
    </row>
    <row r="97" spans="1:30" ht="18" customHeight="1" x14ac:dyDescent="0.35">
      <c r="A97" s="239"/>
      <c r="B97" s="224"/>
      <c r="C97" s="222"/>
      <c r="D97" s="224"/>
      <c r="E97" s="224"/>
      <c r="F97" s="223"/>
      <c r="G97" s="432" t="str">
        <f>IF('PD1'!$F97&lt;&gt;"",'PD1'!$C97*'PD1'!$D97+E97,"")</f>
        <v/>
      </c>
      <c r="H97" s="432" t="str">
        <f>IF('PD1'!$G97&lt;&gt;"",'PD1'!$G97*VLOOKUP('PD1'!$F97,'Group Information'!$A$19:$B$25,2,0),"")</f>
        <v/>
      </c>
      <c r="I97" s="240"/>
      <c r="J97" s="16"/>
      <c r="K97" s="16"/>
      <c r="L97" s="16"/>
      <c r="M97" s="16"/>
      <c r="N97" s="23"/>
      <c r="O97" s="16"/>
      <c r="P97" s="23"/>
      <c r="Q97" s="23"/>
      <c r="R97" s="16"/>
      <c r="T97" s="23" t="str">
        <f>IF('PD1'!$S97&lt;&gt;"",'PD1'!$S97*VLOOKUP('PD1'!$R97,#REF!,2,0),"")</f>
        <v/>
      </c>
      <c r="U97" s="16"/>
      <c r="V97" s="16"/>
      <c r="W97" s="16"/>
      <c r="X97" s="21"/>
      <c r="Y97" s="16"/>
      <c r="Z97" s="16"/>
      <c r="AA97" s="16"/>
      <c r="AB97" s="16"/>
      <c r="AC97" s="16"/>
      <c r="AD97" s="16"/>
    </row>
    <row r="98" spans="1:30" ht="18" customHeight="1" x14ac:dyDescent="0.35">
      <c r="A98" s="239"/>
      <c r="B98" s="224"/>
      <c r="C98" s="222"/>
      <c r="D98" s="224"/>
      <c r="E98" s="224"/>
      <c r="F98" s="223"/>
      <c r="G98" s="432" t="str">
        <f>IF('PD1'!$F98&lt;&gt;"",'PD1'!$C98*'PD1'!$D98+E98,"")</f>
        <v/>
      </c>
      <c r="H98" s="432" t="str">
        <f>IF('PD1'!$G98&lt;&gt;"",'PD1'!$G98*VLOOKUP('PD1'!$F98,'Group Information'!$A$19:$B$25,2,0),"")</f>
        <v/>
      </c>
      <c r="I98" s="240"/>
      <c r="J98" s="16"/>
      <c r="K98" s="16"/>
      <c r="L98" s="16"/>
      <c r="M98" s="16"/>
      <c r="N98" s="23"/>
      <c r="O98" s="16"/>
      <c r="P98" s="23"/>
      <c r="Q98" s="23"/>
      <c r="R98" s="16"/>
      <c r="T98" s="23" t="str">
        <f>IF('PD1'!$S98&lt;&gt;"",'PD1'!$S98*VLOOKUP('PD1'!$R98,#REF!,2,0),"")</f>
        <v/>
      </c>
      <c r="U98" s="16"/>
      <c r="V98" s="16"/>
      <c r="W98" s="16"/>
      <c r="X98" s="21"/>
      <c r="Y98" s="16"/>
      <c r="Z98" s="16"/>
      <c r="AA98" s="16"/>
      <c r="AB98" s="16"/>
      <c r="AC98" s="16"/>
      <c r="AD98" s="16"/>
    </row>
    <row r="99" spans="1:30" ht="18" customHeight="1" x14ac:dyDescent="0.35">
      <c r="A99" s="239"/>
      <c r="B99" s="224"/>
      <c r="C99" s="222"/>
      <c r="D99" s="224"/>
      <c r="E99" s="224"/>
      <c r="F99" s="223"/>
      <c r="G99" s="432" t="str">
        <f>IF('PD1'!$F99&lt;&gt;"",'PD1'!$C99*'PD1'!$D99+E99,"")</f>
        <v/>
      </c>
      <c r="H99" s="432" t="str">
        <f>IF('PD1'!$G99&lt;&gt;"",'PD1'!$G99*VLOOKUP('PD1'!$F99,'Group Information'!$A$19:$B$25,2,0),"")</f>
        <v/>
      </c>
      <c r="I99" s="240"/>
      <c r="J99" s="16"/>
      <c r="K99" s="16"/>
      <c r="L99" s="16"/>
      <c r="M99" s="16"/>
      <c r="N99" s="23"/>
      <c r="O99" s="16"/>
      <c r="P99" s="23"/>
      <c r="Q99" s="23"/>
      <c r="R99" s="16"/>
      <c r="T99" s="23" t="str">
        <f>IF('PD1'!$S99&lt;&gt;"",'PD1'!$S99*VLOOKUP('PD1'!$R99,#REF!,2,0),"")</f>
        <v/>
      </c>
      <c r="U99" s="16"/>
      <c r="V99" s="25"/>
      <c r="W99" s="16"/>
      <c r="X99" s="21"/>
      <c r="Y99" s="16"/>
      <c r="Z99" s="16"/>
      <c r="AA99" s="16"/>
      <c r="AB99" s="16"/>
      <c r="AC99" s="16"/>
      <c r="AD99" s="16"/>
    </row>
    <row r="100" spans="1:30" ht="18" customHeight="1" x14ac:dyDescent="0.35">
      <c r="A100" s="239"/>
      <c r="B100" s="224"/>
      <c r="C100" s="222"/>
      <c r="D100" s="224"/>
      <c r="E100" s="224"/>
      <c r="F100" s="223"/>
      <c r="G100" s="432" t="str">
        <f>IF('PD1'!$F100&lt;&gt;"",'PD1'!$C100*'PD1'!$D100+E100,"")</f>
        <v/>
      </c>
      <c r="H100" s="432" t="str">
        <f>IF('PD1'!$G100&lt;&gt;"",'PD1'!$G100*VLOOKUP('PD1'!$F100,'Group Information'!$A$19:$B$25,2,0),"")</f>
        <v/>
      </c>
      <c r="I100" s="240"/>
      <c r="J100" s="16"/>
      <c r="K100" s="16"/>
      <c r="L100" s="16"/>
      <c r="M100" s="16"/>
      <c r="N100" s="23"/>
      <c r="O100" s="16"/>
      <c r="P100" s="23"/>
      <c r="Q100" s="23"/>
      <c r="R100" s="16"/>
      <c r="T100" s="23" t="str">
        <f>IF('PD1'!$S100&lt;&gt;"",'PD1'!$S100*VLOOKUP('PD1'!$R100,#REF!,2,0),"")</f>
        <v/>
      </c>
      <c r="U100" s="16"/>
      <c r="V100" s="25"/>
      <c r="W100" s="16"/>
      <c r="X100" s="21"/>
      <c r="Y100" s="16"/>
      <c r="Z100" s="16"/>
      <c r="AA100" s="16"/>
      <c r="AB100" s="16"/>
      <c r="AC100" s="16"/>
      <c r="AD100" s="16"/>
    </row>
    <row r="101" spans="1:30" ht="18" customHeight="1" x14ac:dyDescent="0.35">
      <c r="A101" s="239"/>
      <c r="B101" s="224"/>
      <c r="C101" s="222"/>
      <c r="D101" s="224"/>
      <c r="E101" s="224"/>
      <c r="F101" s="223"/>
      <c r="G101" s="432" t="str">
        <f>IF('PD1'!$F101&lt;&gt;"",'PD1'!$C101*'PD1'!$D101+E101,"")</f>
        <v/>
      </c>
      <c r="H101" s="432" t="str">
        <f>IF('PD1'!$G101&lt;&gt;"",'PD1'!$G101*VLOOKUP('PD1'!$F101,'Group Information'!$A$19:$B$25,2,0),"")</f>
        <v/>
      </c>
      <c r="I101" s="240"/>
      <c r="J101" s="16"/>
      <c r="K101" s="16"/>
      <c r="L101" s="16"/>
      <c r="M101" s="16"/>
      <c r="N101" s="23"/>
      <c r="O101" s="16"/>
      <c r="P101" s="23"/>
      <c r="Q101" s="23"/>
      <c r="R101" s="16"/>
      <c r="T101" s="23" t="str">
        <f>IF('PD1'!$S101&lt;&gt;"",'PD1'!$S101*VLOOKUP('PD1'!$R101,#REF!,2,0),"")</f>
        <v/>
      </c>
      <c r="U101" s="16"/>
      <c r="V101" s="16"/>
      <c r="W101" s="16"/>
      <c r="X101" s="21"/>
      <c r="Y101" s="16"/>
      <c r="Z101" s="16"/>
      <c r="AA101" s="16"/>
      <c r="AB101" s="16"/>
      <c r="AC101" s="16"/>
      <c r="AD101" s="16"/>
    </row>
    <row r="102" spans="1:30" ht="18" customHeight="1" x14ac:dyDescent="0.35">
      <c r="A102" s="239"/>
      <c r="B102" s="224"/>
      <c r="C102" s="222"/>
      <c r="D102" s="224"/>
      <c r="E102" s="224"/>
      <c r="F102" s="223"/>
      <c r="G102" s="432" t="str">
        <f>IF('PD1'!$F102&lt;&gt;"",'PD1'!$C102*'PD1'!$D102+E102,"")</f>
        <v/>
      </c>
      <c r="H102" s="432" t="str">
        <f>IF('PD1'!$G102&lt;&gt;"",'PD1'!$G102*VLOOKUP('PD1'!$F102,'Group Information'!$A$19:$B$25,2,0),"")</f>
        <v/>
      </c>
      <c r="I102" s="240"/>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39"/>
      <c r="B103" s="224"/>
      <c r="C103" s="222"/>
      <c r="D103" s="224"/>
      <c r="E103" s="224"/>
      <c r="F103" s="223"/>
      <c r="G103" s="432" t="str">
        <f>IF('PD1'!$F103&lt;&gt;"",'PD1'!$C103*'PD1'!$D103+E103,"")</f>
        <v/>
      </c>
      <c r="H103" s="432" t="str">
        <f>IF('PD1'!$G103&lt;&gt;"",'PD1'!$G103*VLOOKUP('PD1'!$F103,'Group Information'!$A$19:$B$25,2,0),"")</f>
        <v/>
      </c>
      <c r="I103" s="240"/>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39"/>
      <c r="B104" s="224"/>
      <c r="C104" s="222"/>
      <c r="D104" s="224"/>
      <c r="E104" s="224"/>
      <c r="F104" s="223"/>
      <c r="G104" s="432" t="str">
        <f>IF('PD1'!$F104&lt;&gt;"",'PD1'!$C104*'PD1'!$D104+E104,"")</f>
        <v/>
      </c>
      <c r="H104" s="432" t="str">
        <f>IF('PD1'!$G104&lt;&gt;"",'PD1'!$G104*VLOOKUP('PD1'!$F104,'Group Information'!$A$19:$B$25,2,0),"")</f>
        <v/>
      </c>
      <c r="I104" s="240"/>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39"/>
      <c r="B105" s="224"/>
      <c r="C105" s="222"/>
      <c r="D105" s="224"/>
      <c r="E105" s="224"/>
      <c r="F105" s="223"/>
      <c r="G105" s="432" t="str">
        <f>IF('PD1'!$F105&lt;&gt;"",'PD1'!$C105*'PD1'!$D105+E105,"")</f>
        <v/>
      </c>
      <c r="H105" s="432" t="str">
        <f>IF('PD1'!$G105&lt;&gt;"",'PD1'!$G105*VLOOKUP('PD1'!$F105,'Group Information'!$A$19:$B$25,2,0),"")</f>
        <v/>
      </c>
      <c r="I105" s="240"/>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39"/>
      <c r="B106" s="224"/>
      <c r="C106" s="222"/>
      <c r="D106" s="224"/>
      <c r="E106" s="224"/>
      <c r="F106" s="223"/>
      <c r="G106" s="432" t="str">
        <f>IF('PD1'!$F106&lt;&gt;"",'PD1'!$C106*'PD1'!$D106+E106,"")</f>
        <v/>
      </c>
      <c r="H106" s="432" t="str">
        <f>IF('PD1'!$G106&lt;&gt;"",'PD1'!$G106*VLOOKUP('PD1'!$F106,'Group Information'!$A$19:$B$25,2,0),"")</f>
        <v/>
      </c>
      <c r="I106" s="240"/>
      <c r="J106" s="16"/>
      <c r="K106" s="16"/>
      <c r="L106" s="16"/>
      <c r="M106" s="16"/>
      <c r="N106" s="23"/>
      <c r="O106" s="16"/>
      <c r="P106" s="23"/>
      <c r="Q106" s="23"/>
      <c r="R106" s="16"/>
      <c r="T106" s="23" t="str">
        <f>IF('PD1'!$S106&lt;&gt;"",'PD1'!$S106*VLOOKUP('PD1'!$R106,#REF!,2,0),"")</f>
        <v/>
      </c>
      <c r="U106" s="16"/>
      <c r="V106" s="16"/>
      <c r="W106" s="16"/>
      <c r="X106" s="21"/>
      <c r="Y106" s="16"/>
      <c r="Z106" s="16"/>
      <c r="AA106" s="16"/>
      <c r="AB106" s="16"/>
      <c r="AC106" s="16"/>
      <c r="AD106" s="16"/>
    </row>
    <row r="107" spans="1:30" ht="18" customHeight="1" x14ac:dyDescent="0.35">
      <c r="A107" s="239"/>
      <c r="B107" s="224"/>
      <c r="C107" s="222"/>
      <c r="D107" s="224"/>
      <c r="E107" s="224"/>
      <c r="F107" s="223"/>
      <c r="G107" s="432" t="str">
        <f>IF('PD1'!$F107&lt;&gt;"",'PD1'!$C107*'PD1'!$D107+E107,"")</f>
        <v/>
      </c>
      <c r="H107" s="432" t="str">
        <f>IF('PD1'!$G107&lt;&gt;"",'PD1'!$G107*VLOOKUP('PD1'!$F107,'Group Information'!$A$19:$B$25,2,0),"")</f>
        <v/>
      </c>
      <c r="I107" s="240"/>
      <c r="J107" s="16"/>
      <c r="K107" s="16"/>
      <c r="L107" s="16"/>
      <c r="M107" s="16"/>
      <c r="N107" s="23"/>
      <c r="O107" s="16"/>
      <c r="P107" s="23"/>
      <c r="Q107" s="23"/>
      <c r="R107" s="16"/>
      <c r="T107" s="23" t="str">
        <f>IF('PD1'!$S107&lt;&gt;"",'PD1'!$S107*VLOOKUP('PD1'!$R107,#REF!,2,0),"")</f>
        <v/>
      </c>
      <c r="U107" s="16"/>
      <c r="V107" s="25"/>
      <c r="W107" s="16"/>
      <c r="X107" s="21"/>
      <c r="Y107" s="16"/>
      <c r="Z107" s="16"/>
      <c r="AA107" s="16"/>
      <c r="AB107" s="16"/>
      <c r="AC107" s="16"/>
      <c r="AD107" s="16"/>
    </row>
    <row r="108" spans="1:30" ht="18" customHeight="1" x14ac:dyDescent="0.35">
      <c r="A108" s="239"/>
      <c r="B108" s="224"/>
      <c r="C108" s="222"/>
      <c r="D108" s="224"/>
      <c r="E108" s="224"/>
      <c r="F108" s="223"/>
      <c r="G108" s="432" t="str">
        <f>IF('PD1'!$F108&lt;&gt;"",'PD1'!$C108*'PD1'!$D108+E108,"")</f>
        <v/>
      </c>
      <c r="H108" s="432" t="str">
        <f>IF('PD1'!$G108&lt;&gt;"",'PD1'!$G108*VLOOKUP('PD1'!$F108,'Group Information'!$A$19:$B$25,2,0),"")</f>
        <v/>
      </c>
      <c r="I108" s="240"/>
      <c r="J108" s="16"/>
      <c r="K108" s="16"/>
      <c r="L108" s="16"/>
      <c r="M108" s="16"/>
      <c r="N108" s="23"/>
      <c r="O108" s="16"/>
      <c r="P108" s="23"/>
      <c r="Q108" s="23"/>
      <c r="R108" s="16"/>
      <c r="T108" s="23" t="str">
        <f>IF('PD1'!$S108&lt;&gt;"",'PD1'!$S108*VLOOKUP('PD1'!$R108,#REF!,2,0),"")</f>
        <v/>
      </c>
      <c r="U108" s="16"/>
      <c r="V108" s="26"/>
      <c r="W108" s="16"/>
      <c r="X108" s="21"/>
      <c r="Y108" s="16"/>
      <c r="Z108" s="16"/>
      <c r="AA108" s="16"/>
      <c r="AB108" s="16"/>
      <c r="AC108" s="16"/>
      <c r="AD108" s="16"/>
    </row>
    <row r="109" spans="1:30" ht="18" customHeight="1" x14ac:dyDescent="0.35">
      <c r="A109" s="239"/>
      <c r="B109" s="224"/>
      <c r="C109" s="222"/>
      <c r="D109" s="224"/>
      <c r="E109" s="224"/>
      <c r="F109" s="223"/>
      <c r="G109" s="432" t="str">
        <f>IF('PD1'!$F109&lt;&gt;"",'PD1'!$C109*'PD1'!$D109+E109,"")</f>
        <v/>
      </c>
      <c r="H109" s="432" t="str">
        <f>IF('PD1'!$G109&lt;&gt;"",'PD1'!$G109*VLOOKUP('PD1'!$F109,'Group Information'!$A$19:$B$25,2,0),"")</f>
        <v/>
      </c>
      <c r="I109" s="240"/>
      <c r="J109" s="16"/>
      <c r="K109" s="16"/>
      <c r="L109" s="16"/>
      <c r="M109" s="16"/>
      <c r="N109" s="23"/>
      <c r="O109" s="16"/>
      <c r="P109" s="23"/>
      <c r="Q109" s="23"/>
      <c r="R109" s="16"/>
      <c r="T109" s="23" t="str">
        <f>IF('PD1'!$S109&lt;&gt;"",'PD1'!$S109*VLOOKUP('PD1'!$R109,#REF!,2,0),"")</f>
        <v/>
      </c>
      <c r="U109" s="16"/>
      <c r="V109" s="22"/>
      <c r="W109" s="16"/>
      <c r="X109" s="21"/>
      <c r="Y109" s="16"/>
      <c r="Z109" s="16"/>
      <c r="AA109" s="16"/>
      <c r="AB109" s="16"/>
      <c r="AC109" s="16"/>
      <c r="AD109" s="16"/>
    </row>
    <row r="110" spans="1:30" ht="18" customHeight="1" x14ac:dyDescent="0.35">
      <c r="A110" s="239"/>
      <c r="B110" s="224"/>
      <c r="C110" s="222"/>
      <c r="D110" s="224"/>
      <c r="E110" s="224"/>
      <c r="F110" s="223"/>
      <c r="G110" s="432" t="str">
        <f>IF('PD1'!$F110&lt;&gt;"",'PD1'!$C110*'PD1'!$D110+E110,"")</f>
        <v/>
      </c>
      <c r="H110" s="432" t="str">
        <f>IF('PD1'!$G110&lt;&gt;"",'PD1'!$G110*VLOOKUP('PD1'!$F110,'Group Information'!$A$19:$B$25,2,0),"")</f>
        <v/>
      </c>
      <c r="I110" s="240"/>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39"/>
      <c r="B111" s="224"/>
      <c r="C111" s="222"/>
      <c r="D111" s="224"/>
      <c r="E111" s="224"/>
      <c r="F111" s="223"/>
      <c r="G111" s="432" t="str">
        <f>IF('PD1'!$F111&lt;&gt;"",'PD1'!$C111*'PD1'!$D111+E111,"")</f>
        <v/>
      </c>
      <c r="H111" s="432" t="str">
        <f>IF('PD1'!$G111&lt;&gt;"",'PD1'!$G111*VLOOKUP('PD1'!$F111,'Group Information'!$A$19:$B$25,2,0),"")</f>
        <v/>
      </c>
      <c r="I111" s="240"/>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39"/>
      <c r="B112" s="224"/>
      <c r="C112" s="222"/>
      <c r="D112" s="224"/>
      <c r="E112" s="224"/>
      <c r="F112" s="223"/>
      <c r="G112" s="432" t="str">
        <f>IF('PD1'!$F112&lt;&gt;"",'PD1'!$C112*'PD1'!$D112+E112,"")</f>
        <v/>
      </c>
      <c r="H112" s="432" t="str">
        <f>IF('PD1'!$G112&lt;&gt;"",'PD1'!$G112*VLOOKUP('PD1'!$F112,'Group Information'!$A$19:$B$25,2,0),"")</f>
        <v/>
      </c>
      <c r="I112" s="240"/>
      <c r="J112" s="16"/>
      <c r="K112" s="16"/>
      <c r="L112" s="16"/>
      <c r="M112" s="16"/>
      <c r="N112" s="23"/>
      <c r="O112" s="16"/>
      <c r="P112" s="23"/>
      <c r="Q112" s="23"/>
      <c r="R112" s="16"/>
      <c r="T112" s="23" t="str">
        <f>IF('PD1'!$S112&lt;&gt;"",'PD1'!$S112*VLOOKUP('PD1'!$R112,#REF!,2,0),"")</f>
        <v/>
      </c>
      <c r="U112" s="16"/>
      <c r="V112" s="22"/>
      <c r="W112" s="16"/>
      <c r="X112" s="21"/>
      <c r="Y112" s="16"/>
      <c r="Z112" s="16"/>
      <c r="AA112" s="16"/>
      <c r="AB112" s="16"/>
      <c r="AC112" s="16"/>
      <c r="AD112" s="16"/>
    </row>
    <row r="113" spans="1:30" ht="18" customHeight="1" x14ac:dyDescent="0.35">
      <c r="A113" s="239"/>
      <c r="B113" s="224"/>
      <c r="C113" s="222"/>
      <c r="D113" s="224"/>
      <c r="E113" s="224"/>
      <c r="F113" s="223"/>
      <c r="G113" s="432" t="str">
        <f>IF('PD1'!$F113&lt;&gt;"",'PD1'!$C113*'PD1'!$D113+E113,"")</f>
        <v/>
      </c>
      <c r="H113" s="432" t="str">
        <f>IF('PD1'!$G113&lt;&gt;"",'PD1'!$G113*VLOOKUP('PD1'!$F113,'Group Information'!$A$19:$B$25,2,0),"")</f>
        <v/>
      </c>
      <c r="I113" s="240"/>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39"/>
      <c r="B114" s="224"/>
      <c r="C114" s="222"/>
      <c r="D114" s="224"/>
      <c r="E114" s="224"/>
      <c r="F114" s="223"/>
      <c r="G114" s="432" t="str">
        <f>IF('PD1'!$F114&lt;&gt;"",'PD1'!$C114*'PD1'!$D114+E114,"")</f>
        <v/>
      </c>
      <c r="H114" s="432" t="str">
        <f>IF('PD1'!$G114&lt;&gt;"",'PD1'!$G114*VLOOKUP('PD1'!$F114,'Group Information'!$A$19:$B$25,2,0),"")</f>
        <v/>
      </c>
      <c r="I114" s="240"/>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39"/>
      <c r="B115" s="224"/>
      <c r="C115" s="222"/>
      <c r="D115" s="224"/>
      <c r="E115" s="224"/>
      <c r="F115" s="223"/>
      <c r="G115" s="432" t="str">
        <f>IF('PD1'!$F115&lt;&gt;"",'PD1'!$C115*'PD1'!$D115+E115,"")</f>
        <v/>
      </c>
      <c r="H115" s="432" t="str">
        <f>IF('PD1'!$G115&lt;&gt;"",'PD1'!$G115*VLOOKUP('PD1'!$F115,'Group Information'!$A$19:$B$25,2,0),"")</f>
        <v/>
      </c>
      <c r="I115" s="240"/>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39"/>
      <c r="B116" s="224"/>
      <c r="C116" s="222"/>
      <c r="D116" s="224"/>
      <c r="E116" s="224"/>
      <c r="F116" s="223"/>
      <c r="G116" s="432" t="str">
        <f>IF('PD1'!$F116&lt;&gt;"",'PD1'!$C116*'PD1'!$D116+E116,"")</f>
        <v/>
      </c>
      <c r="H116" s="432" t="str">
        <f>IF('PD1'!$G116&lt;&gt;"",'PD1'!$G116*VLOOKUP('PD1'!$F116,'Group Information'!$A$19:$B$25,2,0),"")</f>
        <v/>
      </c>
      <c r="I116" s="240"/>
      <c r="J116" s="16"/>
      <c r="K116" s="16"/>
      <c r="L116" s="16"/>
      <c r="M116" s="16"/>
      <c r="N116" s="23"/>
      <c r="O116" s="16"/>
      <c r="P116" s="23"/>
      <c r="Q116" s="23"/>
      <c r="R116" s="16"/>
      <c r="T116" s="23" t="str">
        <f>IF('PD1'!$S116&lt;&gt;"",'PD1'!$S116*VLOOKUP('PD1'!$R116,#REF!,2,0),"")</f>
        <v/>
      </c>
      <c r="U116" s="16"/>
      <c r="V116" s="22"/>
      <c r="W116" s="16"/>
      <c r="X116" s="21"/>
      <c r="Y116" s="16"/>
      <c r="Z116" s="16"/>
      <c r="AA116" s="16"/>
      <c r="AB116" s="16"/>
      <c r="AC116" s="16"/>
      <c r="AD116" s="16"/>
    </row>
    <row r="117" spans="1:30" ht="18" customHeight="1" x14ac:dyDescent="0.35">
      <c r="A117" s="239"/>
      <c r="B117" s="224"/>
      <c r="C117" s="222"/>
      <c r="D117" s="224"/>
      <c r="E117" s="224"/>
      <c r="F117" s="223"/>
      <c r="G117" s="432" t="str">
        <f>IF('PD1'!$F117&lt;&gt;"",'PD1'!$C117*'PD1'!$D117+E117,"")</f>
        <v/>
      </c>
      <c r="H117" s="432" t="str">
        <f>IF('PD1'!$G117&lt;&gt;"",'PD1'!$G117*VLOOKUP('PD1'!$F117,'Group Information'!$A$19:$B$25,2,0),"")</f>
        <v/>
      </c>
      <c r="I117" s="240"/>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39"/>
      <c r="B118" s="224"/>
      <c r="C118" s="222"/>
      <c r="D118" s="224"/>
      <c r="E118" s="224"/>
      <c r="F118" s="223"/>
      <c r="G118" s="432" t="str">
        <f>IF('PD1'!$F118&lt;&gt;"",'PD1'!$C118*'PD1'!$D118+E118,"")</f>
        <v/>
      </c>
      <c r="H118" s="432" t="str">
        <f>IF('PD1'!$G118&lt;&gt;"",'PD1'!$G118*VLOOKUP('PD1'!$F118,'Group Information'!$A$19:$B$25,2,0),"")</f>
        <v/>
      </c>
      <c r="I118" s="240"/>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39"/>
      <c r="B119" s="224"/>
      <c r="C119" s="222"/>
      <c r="D119" s="224"/>
      <c r="E119" s="224"/>
      <c r="F119" s="223"/>
      <c r="G119" s="432" t="str">
        <f>IF('PD1'!$F119&lt;&gt;"",'PD1'!$C119*'PD1'!$D119+E119,"")</f>
        <v/>
      </c>
      <c r="H119" s="432" t="str">
        <f>IF('PD1'!$G119&lt;&gt;"",'PD1'!$G119*VLOOKUP('PD1'!$F119,'Group Information'!$A$19:$B$25,2,0),"")</f>
        <v/>
      </c>
      <c r="I119" s="240"/>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39"/>
      <c r="B120" s="224"/>
      <c r="C120" s="222"/>
      <c r="D120" s="224"/>
      <c r="E120" s="224"/>
      <c r="F120" s="223"/>
      <c r="G120" s="432" t="str">
        <f>IF('PD1'!$F120&lt;&gt;"",'PD1'!$C120*'PD1'!$D120+E120,"")</f>
        <v/>
      </c>
      <c r="H120" s="432" t="str">
        <f>IF('PD1'!$G120&lt;&gt;"",'PD1'!$G120*VLOOKUP('PD1'!$F120,'Group Information'!$A$19:$B$25,2,0),"")</f>
        <v/>
      </c>
      <c r="I120" s="240"/>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39"/>
      <c r="B121" s="224"/>
      <c r="C121" s="222"/>
      <c r="D121" s="224"/>
      <c r="E121" s="224"/>
      <c r="F121" s="223"/>
      <c r="G121" s="432" t="str">
        <f>IF('PD1'!$F121&lt;&gt;"",'PD1'!$C121*'PD1'!$D121+E121,"")</f>
        <v/>
      </c>
      <c r="H121" s="432" t="str">
        <f>IF('PD1'!$G121&lt;&gt;"",'PD1'!$G121*VLOOKUP('PD1'!$F121,'Group Information'!$A$19:$B$25,2,0),"")</f>
        <v/>
      </c>
      <c r="I121" s="240"/>
      <c r="J121" s="16"/>
      <c r="K121" s="16"/>
      <c r="L121" s="16"/>
      <c r="M121" s="16"/>
      <c r="N121" s="23"/>
      <c r="O121" s="16"/>
      <c r="P121" s="23"/>
      <c r="Q121" s="23"/>
      <c r="R121" s="16"/>
      <c r="T121" s="23" t="str">
        <f>IF('PD1'!$S121&lt;&gt;"",'PD1'!$S121*VLOOKUP('PD1'!$R121,#REF!,2,0),"")</f>
        <v/>
      </c>
      <c r="U121" s="16"/>
      <c r="V121" s="16"/>
      <c r="W121" s="16"/>
      <c r="X121" s="21"/>
      <c r="Y121" s="16"/>
      <c r="Z121" s="16"/>
      <c r="AA121" s="16"/>
      <c r="AB121" s="16"/>
      <c r="AC121" s="16"/>
      <c r="AD121" s="16"/>
    </row>
    <row r="122" spans="1:30" ht="18" customHeight="1" x14ac:dyDescent="0.35">
      <c r="A122" s="239"/>
      <c r="B122" s="224"/>
      <c r="C122" s="222"/>
      <c r="D122" s="224"/>
      <c r="E122" s="224"/>
      <c r="F122" s="223"/>
      <c r="G122" s="432" t="str">
        <f>IF('PD1'!$F122&lt;&gt;"",'PD1'!$C122*'PD1'!$D122+E122,"")</f>
        <v/>
      </c>
      <c r="H122" s="432" t="str">
        <f>IF('PD1'!$G122&lt;&gt;"",'PD1'!$G122*VLOOKUP('PD1'!$F122,'Group Information'!$A$19:$B$25,2,0),"")</f>
        <v/>
      </c>
      <c r="I122" s="240"/>
      <c r="J122" s="16"/>
      <c r="K122" s="16"/>
      <c r="L122" s="16"/>
      <c r="M122" s="16"/>
      <c r="N122" s="23"/>
      <c r="O122" s="16"/>
      <c r="P122" s="23"/>
      <c r="Q122" s="23"/>
      <c r="R122" s="16"/>
      <c r="T122" s="23" t="str">
        <f>IF('PD1'!$S122&lt;&gt;"",'PD1'!$S122*VLOOKUP('PD1'!$R122,#REF!,2,0),"")</f>
        <v/>
      </c>
      <c r="U122" s="16"/>
      <c r="V122" s="16"/>
      <c r="W122" s="16"/>
      <c r="X122" s="21"/>
      <c r="Y122" s="16"/>
      <c r="Z122" s="16"/>
      <c r="AA122" s="16"/>
      <c r="AB122" s="16"/>
      <c r="AC122" s="16"/>
      <c r="AD122" s="16"/>
    </row>
    <row r="123" spans="1:30" ht="18" customHeight="1" x14ac:dyDescent="0.35">
      <c r="A123" s="239"/>
      <c r="B123" s="224"/>
      <c r="C123" s="222"/>
      <c r="D123" s="224"/>
      <c r="E123" s="224"/>
      <c r="F123" s="223"/>
      <c r="G123" s="432" t="str">
        <f>IF('PD1'!$F123&lt;&gt;"",'PD1'!$C123*'PD1'!$D123+E123,"")</f>
        <v/>
      </c>
      <c r="H123" s="432" t="str">
        <f>IF('PD1'!$G123&lt;&gt;"",'PD1'!$G123*VLOOKUP('PD1'!$F123,'Group Information'!$A$19:$B$25,2,0),"")</f>
        <v/>
      </c>
      <c r="I123" s="240"/>
      <c r="J123" s="16"/>
      <c r="K123" s="16"/>
      <c r="L123" s="16"/>
      <c r="M123" s="16"/>
      <c r="N123" s="23"/>
      <c r="O123" s="16"/>
      <c r="P123" s="23"/>
      <c r="Q123" s="23"/>
      <c r="R123" s="16"/>
      <c r="T123" s="23" t="str">
        <f>IF('PD1'!$S123&lt;&gt;"",'PD1'!$S123*VLOOKUP('PD1'!$R123,#REF!,2,0),"")</f>
        <v/>
      </c>
      <c r="U123" s="16"/>
      <c r="V123" s="22"/>
      <c r="W123" s="16"/>
      <c r="X123" s="21"/>
      <c r="Y123" s="16"/>
      <c r="Z123" s="16"/>
      <c r="AA123" s="16"/>
      <c r="AB123" s="16"/>
      <c r="AC123" s="16"/>
      <c r="AD123" s="16"/>
    </row>
    <row r="124" spans="1:30" ht="18" customHeight="1" x14ac:dyDescent="0.35">
      <c r="A124" s="239"/>
      <c r="B124" s="224"/>
      <c r="C124" s="222"/>
      <c r="D124" s="224"/>
      <c r="E124" s="224"/>
      <c r="F124" s="223"/>
      <c r="G124" s="432" t="str">
        <f>IF('PD1'!$F124&lt;&gt;"",'PD1'!$C124*'PD1'!$D124+E124,"")</f>
        <v/>
      </c>
      <c r="H124" s="432" t="str">
        <f>IF('PD1'!$G124&lt;&gt;"",'PD1'!$G124*VLOOKUP('PD1'!$F124,'Group Information'!$A$19:$B$25,2,0),"")</f>
        <v/>
      </c>
      <c r="I124" s="240"/>
      <c r="J124" s="16"/>
      <c r="K124" s="16"/>
      <c r="L124" s="16"/>
      <c r="M124" s="16"/>
      <c r="N124" s="23"/>
      <c r="O124" s="16"/>
      <c r="P124" s="23"/>
      <c r="Q124" s="23"/>
      <c r="R124" s="16"/>
      <c r="T124" s="23" t="str">
        <f>IF('PD1'!$S124&lt;&gt;"",'PD1'!$S124*VLOOKUP('PD1'!$R124,#REF!,2,0),"")</f>
        <v/>
      </c>
      <c r="U124" s="16"/>
      <c r="V124" s="16"/>
      <c r="W124" s="16"/>
      <c r="X124" s="21"/>
      <c r="Y124" s="16"/>
      <c r="Z124" s="16"/>
      <c r="AA124" s="16"/>
      <c r="AB124" s="16"/>
      <c r="AC124" s="16"/>
      <c r="AD124" s="16"/>
    </row>
    <row r="125" spans="1:30" ht="18" customHeight="1" x14ac:dyDescent="0.35">
      <c r="A125" s="239"/>
      <c r="B125" s="224"/>
      <c r="C125" s="222"/>
      <c r="D125" s="224"/>
      <c r="E125" s="224"/>
      <c r="F125" s="223"/>
      <c r="G125" s="432" t="str">
        <f>IF('PD1'!$F125&lt;&gt;"",'PD1'!$C125*'PD1'!$D125+E125,"")</f>
        <v/>
      </c>
      <c r="H125" s="432" t="str">
        <f>IF('PD1'!$G125&lt;&gt;"",'PD1'!$G125*VLOOKUP('PD1'!$F125,'Group Information'!$A$19:$B$25,2,0),"")</f>
        <v/>
      </c>
      <c r="I125" s="240"/>
      <c r="J125" s="16"/>
      <c r="K125" s="16"/>
      <c r="L125" s="16"/>
      <c r="M125" s="16"/>
      <c r="N125" s="23"/>
      <c r="O125" s="16"/>
      <c r="P125" s="23"/>
      <c r="Q125" s="23"/>
      <c r="R125" s="16"/>
      <c r="T125" s="23" t="str">
        <f>IF('PD1'!$S125&lt;&gt;"",'PD1'!$S125*VLOOKUP('PD1'!$R125,#REF!,2,0),"")</f>
        <v/>
      </c>
      <c r="U125" s="16"/>
      <c r="V125" s="25"/>
      <c r="W125" s="16"/>
      <c r="X125" s="21"/>
      <c r="Y125" s="16"/>
      <c r="Z125" s="16"/>
      <c r="AA125" s="16"/>
      <c r="AB125" s="16"/>
      <c r="AC125" s="16"/>
      <c r="AD125" s="16"/>
    </row>
    <row r="126" spans="1:30" ht="18" customHeight="1" x14ac:dyDescent="0.35">
      <c r="A126" s="239"/>
      <c r="B126" s="224"/>
      <c r="C126" s="222"/>
      <c r="D126" s="224"/>
      <c r="E126" s="224"/>
      <c r="F126" s="223"/>
      <c r="G126" s="432" t="str">
        <f>IF('PD1'!$F126&lt;&gt;"",'PD1'!$C126*'PD1'!$D126+E126,"")</f>
        <v/>
      </c>
      <c r="H126" s="432" t="str">
        <f>IF('PD1'!$G126&lt;&gt;"",'PD1'!$G126*VLOOKUP('PD1'!$F126,'Group Information'!$A$19:$B$25,2,0),"")</f>
        <v/>
      </c>
      <c r="I126" s="240"/>
      <c r="J126" s="16"/>
      <c r="K126" s="16"/>
      <c r="L126" s="16"/>
      <c r="M126" s="16"/>
      <c r="N126" s="23"/>
      <c r="O126" s="16"/>
      <c r="P126" s="23"/>
      <c r="Q126" s="23"/>
      <c r="R126" s="16"/>
      <c r="T126" s="23" t="str">
        <f>IF('PD1'!$S126&lt;&gt;"",'PD1'!$S126*VLOOKUP('PD1'!$R126,#REF!,2,0),"")</f>
        <v/>
      </c>
      <c r="U126" s="16"/>
      <c r="V126" s="16"/>
      <c r="W126" s="16"/>
      <c r="X126" s="21"/>
      <c r="Y126" s="16"/>
      <c r="Z126" s="16"/>
      <c r="AA126" s="16"/>
      <c r="AB126" s="16"/>
      <c r="AC126" s="16"/>
      <c r="AD126" s="16"/>
    </row>
    <row r="127" spans="1:30" ht="18" customHeight="1" x14ac:dyDescent="0.35">
      <c r="A127" s="239"/>
      <c r="B127" s="224"/>
      <c r="C127" s="222"/>
      <c r="D127" s="224"/>
      <c r="E127" s="224"/>
      <c r="F127" s="223"/>
      <c r="G127" s="432" t="str">
        <f>IF('PD1'!$F127&lt;&gt;"",'PD1'!$C127*'PD1'!$D127+E127,"")</f>
        <v/>
      </c>
      <c r="H127" s="432" t="str">
        <f>IF('PD1'!$G127&lt;&gt;"",'PD1'!$G127*VLOOKUP('PD1'!$F127,'Group Information'!$A$19:$B$25,2,0),"")</f>
        <v/>
      </c>
      <c r="I127" s="240"/>
      <c r="J127" s="16"/>
      <c r="K127" s="16"/>
      <c r="L127" s="16"/>
      <c r="M127" s="16"/>
      <c r="N127" s="23"/>
      <c r="O127" s="16"/>
      <c r="P127" s="23"/>
      <c r="Q127" s="23"/>
      <c r="R127" s="16"/>
      <c r="T127" s="23" t="str">
        <f>IF('PD1'!$S127&lt;&gt;"",'PD1'!$S127*VLOOKUP('PD1'!$R127,#REF!,2,0),"")</f>
        <v/>
      </c>
      <c r="U127" s="16"/>
      <c r="V127" s="16"/>
      <c r="W127" s="16"/>
      <c r="X127" s="21"/>
      <c r="Y127" s="16"/>
      <c r="Z127" s="16"/>
      <c r="AA127" s="16"/>
      <c r="AB127" s="16"/>
      <c r="AC127" s="16"/>
      <c r="AD127" s="16"/>
    </row>
    <row r="128" spans="1:30" ht="18" customHeight="1" x14ac:dyDescent="0.35">
      <c r="A128" s="239"/>
      <c r="B128" s="224"/>
      <c r="C128" s="222"/>
      <c r="D128" s="224"/>
      <c r="E128" s="224"/>
      <c r="F128" s="223"/>
      <c r="G128" s="432" t="str">
        <f>IF('PD1'!$F128&lt;&gt;"",'PD1'!$C128*'PD1'!$D128+E128,"")</f>
        <v/>
      </c>
      <c r="H128" s="432" t="str">
        <f>IF('PD1'!$G128&lt;&gt;"",'PD1'!$G128*VLOOKUP('PD1'!$F128,'Group Information'!$A$19:$B$25,2,0),"")</f>
        <v/>
      </c>
      <c r="I128" s="240"/>
      <c r="J128" s="16"/>
      <c r="K128" s="16"/>
      <c r="L128" s="16"/>
      <c r="M128" s="16"/>
      <c r="N128" s="23"/>
      <c r="O128" s="16"/>
      <c r="P128" s="23"/>
      <c r="Q128" s="23"/>
      <c r="R128" s="16"/>
      <c r="T128" s="23" t="str">
        <f>IF('PD1'!$S128&lt;&gt;"",'PD1'!$S128*VLOOKUP('PD1'!$R128,#REF!,2,0),"")</f>
        <v/>
      </c>
      <c r="U128" s="16"/>
      <c r="V128" s="16"/>
      <c r="W128" s="16"/>
      <c r="X128" s="21"/>
      <c r="Y128" s="16"/>
      <c r="Z128" s="16"/>
      <c r="AA128" s="16"/>
      <c r="AB128" s="16"/>
      <c r="AC128" s="16"/>
      <c r="AD128" s="16"/>
    </row>
    <row r="129" spans="1:30" ht="18" customHeight="1" x14ac:dyDescent="0.35">
      <c r="A129" s="239"/>
      <c r="B129" s="224"/>
      <c r="C129" s="222"/>
      <c r="D129" s="224"/>
      <c r="E129" s="224"/>
      <c r="F129" s="223"/>
      <c r="G129" s="432" t="str">
        <f>IF('PD1'!$F129&lt;&gt;"",'PD1'!$C129*'PD1'!$D129+E129,"")</f>
        <v/>
      </c>
      <c r="H129" s="432" t="str">
        <f>IF('PD1'!$G129&lt;&gt;"",'PD1'!$G129*VLOOKUP('PD1'!$F129,'Group Information'!$A$19:$B$25,2,0),"")</f>
        <v/>
      </c>
      <c r="I129" s="240"/>
      <c r="J129" s="16"/>
      <c r="K129" s="16"/>
      <c r="L129" s="16"/>
      <c r="M129" s="16"/>
      <c r="N129" s="23"/>
      <c r="O129" s="16"/>
      <c r="P129" s="23"/>
      <c r="Q129" s="23"/>
      <c r="R129" s="16"/>
      <c r="T129" s="23" t="str">
        <f>IF('PD1'!$S129&lt;&gt;"",'PD1'!$S129*VLOOKUP('PD1'!$R129,#REF!,2,0),"")</f>
        <v/>
      </c>
      <c r="U129" s="16"/>
      <c r="V129" s="16"/>
      <c r="W129" s="16"/>
      <c r="X129" s="21"/>
      <c r="Y129" s="16"/>
      <c r="Z129" s="16"/>
      <c r="AA129" s="16"/>
      <c r="AB129" s="16"/>
      <c r="AC129" s="16"/>
      <c r="AD129" s="16"/>
    </row>
    <row r="130" spans="1:30" ht="18" customHeight="1" x14ac:dyDescent="0.35">
      <c r="A130" s="239"/>
      <c r="B130" s="224"/>
      <c r="C130" s="222"/>
      <c r="D130" s="224"/>
      <c r="E130" s="224"/>
      <c r="F130" s="223"/>
      <c r="G130" s="432" t="str">
        <f>IF('PD1'!$F130&lt;&gt;"",'PD1'!$C130*'PD1'!$D130+E130,"")</f>
        <v/>
      </c>
      <c r="H130" s="432" t="str">
        <f>IF('PD1'!$G130&lt;&gt;"",'PD1'!$G130*VLOOKUP('PD1'!$F130,'Group Information'!$A$19:$B$25,2,0),"")</f>
        <v/>
      </c>
      <c r="I130" s="240"/>
      <c r="J130" s="16"/>
      <c r="K130" s="16"/>
      <c r="L130" s="16"/>
      <c r="M130" s="16"/>
      <c r="N130" s="23"/>
      <c r="O130" s="16"/>
      <c r="P130" s="23"/>
      <c r="Q130" s="23"/>
      <c r="R130" s="16"/>
      <c r="T130" s="23" t="str">
        <f>IF('PD1'!$S130&lt;&gt;"",'PD1'!$S130*VLOOKUP('PD1'!$R130,#REF!,2,0),"")</f>
        <v/>
      </c>
      <c r="U130" s="16"/>
      <c r="V130" s="25"/>
      <c r="W130" s="16"/>
      <c r="X130" s="21"/>
      <c r="Y130" s="16"/>
      <c r="Z130" s="16"/>
      <c r="AA130" s="16"/>
      <c r="AB130" s="16"/>
      <c r="AC130" s="16"/>
      <c r="AD130" s="16"/>
    </row>
    <row r="131" spans="1:30" ht="18" customHeight="1" x14ac:dyDescent="0.35">
      <c r="A131" s="239"/>
      <c r="B131" s="224"/>
      <c r="C131" s="222"/>
      <c r="D131" s="224"/>
      <c r="E131" s="224"/>
      <c r="F131" s="223"/>
      <c r="G131" s="432" t="str">
        <f>IF('PD1'!$F131&lt;&gt;"",'PD1'!$C131*'PD1'!$D131+E131,"")</f>
        <v/>
      </c>
      <c r="H131" s="432" t="str">
        <f>IF('PD1'!$G131&lt;&gt;"",'PD1'!$G131*VLOOKUP('PD1'!$F131,'Group Information'!$A$19:$B$25,2,0),"")</f>
        <v/>
      </c>
      <c r="I131" s="240"/>
      <c r="J131" s="16"/>
      <c r="K131" s="16"/>
      <c r="L131" s="16"/>
      <c r="M131" s="16"/>
      <c r="N131" s="23"/>
      <c r="O131" s="16"/>
      <c r="P131" s="23"/>
      <c r="Q131" s="23"/>
      <c r="R131" s="16"/>
      <c r="T131" s="23" t="str">
        <f>IF('PD1'!$S131&lt;&gt;"",'PD1'!$S131*VLOOKUP('PD1'!$R131,#REF!,2,0),"")</f>
        <v/>
      </c>
      <c r="U131" s="27"/>
      <c r="V131" s="25"/>
      <c r="W131" s="16"/>
      <c r="X131" s="21"/>
      <c r="Y131" s="16"/>
      <c r="Z131" s="16"/>
      <c r="AA131" s="16"/>
      <c r="AB131" s="16"/>
      <c r="AC131" s="16"/>
      <c r="AD131" s="16"/>
    </row>
    <row r="132" spans="1:30" ht="18" customHeight="1" x14ac:dyDescent="0.35">
      <c r="A132" s="239"/>
      <c r="B132" s="224"/>
      <c r="C132" s="222"/>
      <c r="D132" s="224"/>
      <c r="E132" s="224"/>
      <c r="F132" s="223"/>
      <c r="G132" s="432" t="str">
        <f>IF('PD1'!$F132&lt;&gt;"",'PD1'!$C132*'PD1'!$D132+E132,"")</f>
        <v/>
      </c>
      <c r="H132" s="432" t="str">
        <f>IF('PD1'!$G132&lt;&gt;"",'PD1'!$G132*VLOOKUP('PD1'!$F132,'Group Information'!$A$19:$B$25,2,0),"")</f>
        <v/>
      </c>
      <c r="I132" s="240"/>
      <c r="J132" s="16"/>
      <c r="K132" s="16"/>
      <c r="L132" s="16"/>
      <c r="M132" s="16"/>
      <c r="N132" s="23"/>
      <c r="O132" s="16"/>
      <c r="P132" s="23"/>
      <c r="Q132" s="23"/>
      <c r="R132" s="16"/>
      <c r="T132" s="23" t="str">
        <f>IF('PD1'!$S132&lt;&gt;"",'PD1'!$S132*VLOOKUP('PD1'!$R132,#REF!,2,0),"")</f>
        <v/>
      </c>
      <c r="U132" s="27"/>
      <c r="V132" s="25"/>
      <c r="W132" s="16"/>
      <c r="X132" s="21"/>
      <c r="Y132" s="16"/>
      <c r="Z132" s="16"/>
      <c r="AA132" s="16"/>
      <c r="AB132" s="16"/>
      <c r="AC132" s="16"/>
      <c r="AD132" s="16"/>
    </row>
    <row r="133" spans="1:30" ht="18" customHeight="1" x14ac:dyDescent="0.35">
      <c r="A133" s="239"/>
      <c r="B133" s="224"/>
      <c r="C133" s="222"/>
      <c r="D133" s="224"/>
      <c r="E133" s="224"/>
      <c r="F133" s="223"/>
      <c r="G133" s="432" t="str">
        <f>IF('PD1'!$F133&lt;&gt;"",'PD1'!$C133*'PD1'!$D133+E133,"")</f>
        <v/>
      </c>
      <c r="H133" s="432" t="str">
        <f>IF('PD1'!$G133&lt;&gt;"",'PD1'!$G133*VLOOKUP('PD1'!$F133,'Group Information'!$A$19:$B$25,2,0),"")</f>
        <v/>
      </c>
      <c r="I133" s="240"/>
      <c r="J133" s="16"/>
      <c r="K133" s="16"/>
      <c r="L133" s="16"/>
      <c r="M133" s="16"/>
      <c r="N133" s="23"/>
      <c r="O133" s="16"/>
      <c r="P133" s="23"/>
      <c r="Q133" s="23"/>
      <c r="R133" s="16"/>
      <c r="T133" s="23" t="str">
        <f>IF('PD1'!$S133&lt;&gt;"",'PD1'!$S133*VLOOKUP('PD1'!$R133,#REF!,2,0),"")</f>
        <v/>
      </c>
      <c r="U133" s="27"/>
      <c r="V133" s="25"/>
      <c r="W133" s="16"/>
      <c r="X133" s="21"/>
      <c r="Y133" s="16"/>
      <c r="Z133" s="16"/>
      <c r="AA133" s="16"/>
      <c r="AB133" s="16"/>
      <c r="AC133" s="16"/>
      <c r="AD133" s="16"/>
    </row>
    <row r="134" spans="1:30" ht="18" customHeight="1" x14ac:dyDescent="0.35">
      <c r="A134" s="239"/>
      <c r="B134" s="224"/>
      <c r="C134" s="222"/>
      <c r="D134" s="224"/>
      <c r="E134" s="224"/>
      <c r="F134" s="223"/>
      <c r="G134" s="432" t="str">
        <f>IF('PD1'!$F134&lt;&gt;"",'PD1'!$C134*'PD1'!$D134+E134,"")</f>
        <v/>
      </c>
      <c r="H134" s="432" t="str">
        <f>IF('PD1'!$G134&lt;&gt;"",'PD1'!$G134*VLOOKUP('PD1'!$F134,'Group Information'!$A$19:$B$25,2,0),"")</f>
        <v/>
      </c>
      <c r="I134" s="240"/>
      <c r="J134" s="16"/>
      <c r="K134" s="16"/>
      <c r="L134" s="16"/>
      <c r="M134" s="16"/>
      <c r="N134" s="23"/>
      <c r="O134" s="16"/>
      <c r="P134" s="23"/>
      <c r="Q134" s="23"/>
      <c r="R134" s="16"/>
      <c r="T134" s="23" t="str">
        <f>IF('PD1'!$S134&lt;&gt;"",'PD1'!$S134*VLOOKUP('PD1'!$R134,#REF!,2,0),"")</f>
        <v/>
      </c>
      <c r="U134" s="27"/>
      <c r="V134" s="25"/>
      <c r="W134" s="16"/>
      <c r="X134" s="21"/>
      <c r="Y134" s="16"/>
      <c r="Z134" s="16"/>
      <c r="AA134" s="16"/>
      <c r="AB134" s="16"/>
      <c r="AC134" s="16"/>
      <c r="AD134" s="16"/>
    </row>
    <row r="135" spans="1:30" ht="18" customHeight="1" x14ac:dyDescent="0.35">
      <c r="A135" s="239"/>
      <c r="B135" s="224"/>
      <c r="C135" s="222"/>
      <c r="D135" s="224"/>
      <c r="E135" s="224"/>
      <c r="F135" s="223"/>
      <c r="G135" s="432" t="str">
        <f>IF('PD1'!$F135&lt;&gt;"",'PD1'!$C135*'PD1'!$D135+E135,"")</f>
        <v/>
      </c>
      <c r="H135" s="432" t="str">
        <f>IF('PD1'!$G135&lt;&gt;"",'PD1'!$G135*VLOOKUP('PD1'!$F135,'Group Information'!$A$19:$B$25,2,0),"")</f>
        <v/>
      </c>
      <c r="I135" s="240"/>
      <c r="J135" s="16"/>
      <c r="K135" s="16"/>
      <c r="L135" s="16"/>
      <c r="M135" s="16"/>
      <c r="N135" s="23"/>
      <c r="O135" s="16"/>
      <c r="P135" s="23"/>
      <c r="Q135" s="23"/>
      <c r="R135" s="16"/>
      <c r="T135" s="23" t="str">
        <f>IF('PD1'!$S135&lt;&gt;"",'PD1'!$S135*VLOOKUP('PD1'!$R135,#REF!,2,0),"")</f>
        <v/>
      </c>
      <c r="U135" s="27"/>
      <c r="V135" s="25"/>
      <c r="W135" s="16"/>
      <c r="X135" s="21"/>
      <c r="Y135" s="16"/>
      <c r="Z135" s="16"/>
      <c r="AA135" s="16"/>
      <c r="AB135" s="16"/>
      <c r="AC135" s="16"/>
      <c r="AD135" s="16"/>
    </row>
    <row r="136" spans="1:30" ht="18" customHeight="1" x14ac:dyDescent="0.35">
      <c r="A136" s="239"/>
      <c r="B136" s="224"/>
      <c r="C136" s="222"/>
      <c r="D136" s="224"/>
      <c r="E136" s="224"/>
      <c r="F136" s="223"/>
      <c r="G136" s="432" t="str">
        <f>IF('PD1'!$F136&lt;&gt;"",'PD1'!$C136*'PD1'!$D136+E136,"")</f>
        <v/>
      </c>
      <c r="H136" s="432" t="str">
        <f>IF('PD1'!$G136&lt;&gt;"",'PD1'!$G136*VLOOKUP('PD1'!$F136,'Group Information'!$A$19:$B$25,2,0),"")</f>
        <v/>
      </c>
      <c r="I136" s="240"/>
      <c r="J136" s="16"/>
      <c r="K136" s="16"/>
      <c r="L136" s="16"/>
      <c r="M136" s="16"/>
      <c r="N136" s="23"/>
      <c r="O136" s="16"/>
      <c r="P136" s="23"/>
      <c r="Q136" s="23"/>
      <c r="R136" s="16"/>
      <c r="T136" s="23" t="str">
        <f>IF('PD1'!$S136&lt;&gt;"",'PD1'!$S136*VLOOKUP('PD1'!$R136,#REF!,2,0),"")</f>
        <v/>
      </c>
      <c r="U136" s="27"/>
      <c r="V136" s="25"/>
      <c r="W136" s="16"/>
      <c r="X136" s="21"/>
      <c r="Y136" s="16"/>
      <c r="Z136" s="16"/>
      <c r="AA136" s="16"/>
      <c r="AB136" s="16"/>
      <c r="AC136" s="16"/>
      <c r="AD136" s="16"/>
    </row>
    <row r="137" spans="1:30" ht="18" customHeight="1" x14ac:dyDescent="0.35">
      <c r="A137" s="239"/>
      <c r="B137" s="224"/>
      <c r="C137" s="222"/>
      <c r="D137" s="224"/>
      <c r="E137" s="224"/>
      <c r="F137" s="223"/>
      <c r="G137" s="432" t="str">
        <f>IF('PD1'!$F137&lt;&gt;"",'PD1'!$C137*'PD1'!$D137+E137,"")</f>
        <v/>
      </c>
      <c r="H137" s="432" t="str">
        <f>IF('PD1'!$G137&lt;&gt;"",'PD1'!$G137*VLOOKUP('PD1'!$F137,'Group Information'!$A$19:$B$25,2,0),"")</f>
        <v/>
      </c>
      <c r="I137" s="240"/>
      <c r="J137" s="16"/>
      <c r="K137" s="16"/>
      <c r="L137" s="16"/>
      <c r="M137" s="16"/>
      <c r="N137" s="23"/>
      <c r="O137" s="16"/>
      <c r="P137" s="23"/>
      <c r="Q137" s="23"/>
      <c r="R137" s="16"/>
      <c r="T137" s="23" t="str">
        <f>IF('PD1'!$S137&lt;&gt;"",'PD1'!$S137*VLOOKUP('PD1'!$R137,#REF!,2,0),"")</f>
        <v/>
      </c>
      <c r="U137" s="27"/>
      <c r="V137" s="16"/>
      <c r="W137" s="16"/>
      <c r="X137" s="21"/>
      <c r="Y137" s="16"/>
      <c r="Z137" s="16"/>
      <c r="AA137" s="16"/>
      <c r="AB137" s="16"/>
      <c r="AC137" s="16"/>
      <c r="AD137" s="16"/>
    </row>
    <row r="138" spans="1:30" ht="18" customHeight="1" x14ac:dyDescent="0.35">
      <c r="A138" s="239"/>
      <c r="B138" s="224"/>
      <c r="C138" s="222"/>
      <c r="D138" s="224"/>
      <c r="E138" s="224"/>
      <c r="F138" s="223"/>
      <c r="G138" s="432" t="str">
        <f>IF('PD1'!$F138&lt;&gt;"",'PD1'!$C138*'PD1'!$D138+E138,"")</f>
        <v/>
      </c>
      <c r="H138" s="432" t="str">
        <f>IF('PD1'!$G138&lt;&gt;"",'PD1'!$G138*VLOOKUP('PD1'!$F138,'Group Information'!$A$19:$B$25,2,0),"")</f>
        <v/>
      </c>
      <c r="I138" s="240"/>
      <c r="J138" s="16"/>
      <c r="K138" s="16"/>
      <c r="L138" s="16"/>
      <c r="M138" s="16"/>
      <c r="N138" s="23"/>
      <c r="O138" s="16"/>
      <c r="P138" s="23"/>
      <c r="Q138" s="23"/>
      <c r="R138" s="16"/>
      <c r="T138" s="23" t="str">
        <f>IF('PD1'!$S138&lt;&gt;"",'PD1'!$S138*VLOOKUP('PD1'!$R138,#REF!,2,0),"")</f>
        <v/>
      </c>
      <c r="U138" s="27"/>
      <c r="V138" s="16"/>
      <c r="W138" s="16"/>
      <c r="X138" s="21"/>
      <c r="Y138" s="16"/>
      <c r="Z138" s="16"/>
      <c r="AA138" s="16"/>
      <c r="AB138" s="16"/>
      <c r="AC138" s="16"/>
      <c r="AD138" s="16"/>
    </row>
    <row r="139" spans="1:30" ht="18" customHeight="1" x14ac:dyDescent="0.35">
      <c r="A139" s="239"/>
      <c r="B139" s="224"/>
      <c r="C139" s="222"/>
      <c r="D139" s="224"/>
      <c r="E139" s="224"/>
      <c r="F139" s="223"/>
      <c r="G139" s="432" t="str">
        <f>IF('PD1'!$F139&lt;&gt;"",'PD1'!$C139*'PD1'!$D139+E139,"")</f>
        <v/>
      </c>
      <c r="H139" s="432" t="str">
        <f>IF('PD1'!$G139&lt;&gt;"",'PD1'!$G139*VLOOKUP('PD1'!$F139,'Group Information'!$A$19:$B$25,2,0),"")</f>
        <v/>
      </c>
      <c r="I139" s="240"/>
      <c r="J139" s="16"/>
      <c r="K139" s="16"/>
      <c r="L139" s="16"/>
      <c r="M139" s="16"/>
      <c r="N139" s="23"/>
      <c r="O139" s="16"/>
      <c r="P139" s="23"/>
      <c r="Q139" s="23"/>
      <c r="R139" s="16"/>
      <c r="T139" s="23" t="str">
        <f>IF('PD1'!$S139&lt;&gt;"",'PD1'!$S139*VLOOKUP('PD1'!$R139,#REF!,2,0),"")</f>
        <v/>
      </c>
      <c r="U139" s="27"/>
      <c r="V139" s="16"/>
      <c r="W139" s="16"/>
      <c r="X139" s="21"/>
      <c r="Y139" s="16"/>
      <c r="Z139" s="16"/>
      <c r="AA139" s="16"/>
      <c r="AB139" s="16"/>
      <c r="AC139" s="16"/>
      <c r="AD139" s="16"/>
    </row>
    <row r="140" spans="1:30" ht="18" customHeight="1" x14ac:dyDescent="0.35">
      <c r="A140" s="239"/>
      <c r="B140" s="224"/>
      <c r="C140" s="222"/>
      <c r="D140" s="224"/>
      <c r="E140" s="224"/>
      <c r="F140" s="223"/>
      <c r="G140" s="432" t="str">
        <f>IF('PD1'!$F140&lt;&gt;"",'PD1'!$C140*'PD1'!$D140+E140,"")</f>
        <v/>
      </c>
      <c r="H140" s="432" t="str">
        <f>IF('PD1'!$G140&lt;&gt;"",'PD1'!$G140*VLOOKUP('PD1'!$F140,'Group Information'!$A$19:$B$25,2,0),"")</f>
        <v/>
      </c>
      <c r="I140" s="240"/>
      <c r="J140" s="16"/>
      <c r="K140" s="16"/>
      <c r="L140" s="16"/>
      <c r="M140" s="16"/>
      <c r="N140" s="23"/>
      <c r="O140" s="16"/>
      <c r="P140" s="23"/>
      <c r="Q140" s="23"/>
      <c r="R140" s="16"/>
      <c r="T140" s="23" t="str">
        <f>IF('PD1'!$S140&lt;&gt;"",'PD1'!$S140*VLOOKUP('PD1'!$R140,#REF!,2,0),"")</f>
        <v/>
      </c>
      <c r="U140" s="27"/>
      <c r="V140" s="25"/>
      <c r="W140" s="16"/>
      <c r="X140" s="21"/>
      <c r="Y140" s="16"/>
      <c r="Z140" s="16"/>
      <c r="AA140" s="16"/>
      <c r="AB140" s="16"/>
      <c r="AC140" s="16"/>
      <c r="AD140" s="16"/>
    </row>
    <row r="141" spans="1:30" ht="18" customHeight="1" x14ac:dyDescent="0.35">
      <c r="A141" s="239"/>
      <c r="B141" s="224"/>
      <c r="C141" s="222"/>
      <c r="D141" s="224"/>
      <c r="E141" s="224"/>
      <c r="F141" s="223"/>
      <c r="G141" s="432" t="str">
        <f>IF('PD1'!$F141&lt;&gt;"",'PD1'!$C141*'PD1'!$D141+E141,"")</f>
        <v/>
      </c>
      <c r="H141" s="432" t="str">
        <f>IF('PD1'!$G141&lt;&gt;"",'PD1'!$G141*VLOOKUP('PD1'!$F141,'Group Information'!$A$19:$B$25,2,0),"")</f>
        <v/>
      </c>
      <c r="I141" s="240"/>
      <c r="J141" s="16"/>
      <c r="K141" s="16"/>
      <c r="L141" s="16"/>
      <c r="M141" s="16"/>
      <c r="N141" s="23"/>
      <c r="O141" s="16"/>
      <c r="P141" s="23"/>
      <c r="Q141" s="23"/>
      <c r="R141" s="16"/>
      <c r="T141" s="23" t="str">
        <f>IF('PD1'!$S141&lt;&gt;"",'PD1'!$S141*VLOOKUP('PD1'!$R141,#REF!,2,0),"")</f>
        <v/>
      </c>
      <c r="U141" s="27"/>
      <c r="V141" s="25"/>
      <c r="W141" s="16"/>
      <c r="X141" s="21"/>
      <c r="Y141" s="16"/>
      <c r="Z141" s="16"/>
      <c r="AA141" s="16"/>
      <c r="AB141" s="16"/>
      <c r="AC141" s="16"/>
      <c r="AD141" s="16"/>
    </row>
    <row r="142" spans="1:30" ht="18" customHeight="1" x14ac:dyDescent="0.35">
      <c r="A142" s="239"/>
      <c r="B142" s="224"/>
      <c r="C142" s="222"/>
      <c r="D142" s="224"/>
      <c r="E142" s="224"/>
      <c r="F142" s="223"/>
      <c r="G142" s="432" t="str">
        <f>IF('PD1'!$F142&lt;&gt;"",'PD1'!$C142*'PD1'!$D142+E142,"")</f>
        <v/>
      </c>
      <c r="H142" s="432" t="str">
        <f>IF('PD1'!$G142&lt;&gt;"",'PD1'!$G142*VLOOKUP('PD1'!$F142,'Group Information'!$A$19:$B$25,2,0),"")</f>
        <v/>
      </c>
      <c r="I142" s="240"/>
      <c r="J142" s="16"/>
      <c r="K142" s="16"/>
      <c r="L142" s="16"/>
      <c r="M142" s="16"/>
      <c r="N142" s="23"/>
      <c r="O142" s="16"/>
      <c r="P142" s="23"/>
      <c r="Q142" s="23"/>
      <c r="R142" s="16"/>
      <c r="T142" s="23" t="str">
        <f>IF('PD1'!$S142&lt;&gt;"",'PD1'!$S142*VLOOKUP('PD1'!$R142,#REF!,2,0),"")</f>
        <v/>
      </c>
      <c r="U142" s="27"/>
      <c r="V142" s="16"/>
      <c r="W142" s="16"/>
      <c r="X142" s="21"/>
      <c r="Y142" s="16"/>
      <c r="Z142" s="16"/>
      <c r="AA142" s="16"/>
      <c r="AB142" s="16"/>
      <c r="AC142" s="16"/>
      <c r="AD142" s="16"/>
    </row>
    <row r="143" spans="1:30" ht="18" customHeight="1" x14ac:dyDescent="0.35">
      <c r="A143" s="239"/>
      <c r="B143" s="224"/>
      <c r="C143" s="222"/>
      <c r="D143" s="224"/>
      <c r="E143" s="224"/>
      <c r="F143" s="223"/>
      <c r="G143" s="432" t="str">
        <f>IF('PD1'!$F143&lt;&gt;"",'PD1'!$C143*'PD1'!$D143+E143,"")</f>
        <v/>
      </c>
      <c r="H143" s="432" t="str">
        <f>IF('PD1'!$G143&lt;&gt;"",'PD1'!$G143*VLOOKUP('PD1'!$F143,'Group Information'!$A$19:$B$25,2,0),"")</f>
        <v/>
      </c>
      <c r="I143" s="240"/>
      <c r="J143" s="16"/>
      <c r="K143" s="16"/>
      <c r="L143" s="16"/>
      <c r="M143" s="16"/>
      <c r="N143" s="23"/>
      <c r="O143" s="16"/>
      <c r="P143" s="23"/>
      <c r="Q143" s="23"/>
      <c r="R143" s="16"/>
      <c r="T143" s="23" t="str">
        <f>IF('PD1'!$S143&lt;&gt;"",'PD1'!$S143*VLOOKUP('PD1'!$R143,#REF!,2,0),"")</f>
        <v/>
      </c>
      <c r="U143" s="27"/>
      <c r="V143" s="16"/>
      <c r="W143" s="16"/>
      <c r="X143" s="21"/>
      <c r="Y143" s="16"/>
      <c r="Z143" s="16"/>
      <c r="AA143" s="16"/>
      <c r="AB143" s="16"/>
      <c r="AC143" s="16"/>
      <c r="AD143" s="16"/>
    </row>
    <row r="144" spans="1:30" ht="18" customHeight="1" x14ac:dyDescent="0.35">
      <c r="A144" s="239"/>
      <c r="B144" s="224"/>
      <c r="C144" s="222"/>
      <c r="D144" s="224"/>
      <c r="E144" s="224"/>
      <c r="F144" s="223"/>
      <c r="G144" s="432" t="str">
        <f>IF('PD1'!$F144&lt;&gt;"",'PD1'!$C144*'PD1'!$D144+E144,"")</f>
        <v/>
      </c>
      <c r="H144" s="432" t="str">
        <f>IF('PD1'!$G144&lt;&gt;"",'PD1'!$G144*VLOOKUP('PD1'!$F144,'Group Information'!$A$19:$B$25,2,0),"")</f>
        <v/>
      </c>
      <c r="I144" s="240"/>
      <c r="J144" s="16"/>
      <c r="K144" s="16"/>
      <c r="L144" s="16"/>
      <c r="M144" s="16"/>
      <c r="N144" s="23"/>
      <c r="O144" s="16"/>
      <c r="P144" s="23"/>
      <c r="Q144" s="23"/>
      <c r="R144" s="16"/>
      <c r="T144" s="23" t="str">
        <f>IF('PD1'!$S144&lt;&gt;"",'PD1'!$S144*VLOOKUP('PD1'!$R144,#REF!,2,0),"")</f>
        <v/>
      </c>
      <c r="U144" s="27"/>
      <c r="V144" s="26"/>
      <c r="W144" s="16"/>
      <c r="X144" s="21"/>
      <c r="Y144" s="16"/>
      <c r="Z144" s="16"/>
      <c r="AA144" s="16"/>
      <c r="AB144" s="16"/>
      <c r="AC144" s="16"/>
      <c r="AD144" s="16"/>
    </row>
    <row r="145" spans="1:30" ht="18" customHeight="1" x14ac:dyDescent="0.35">
      <c r="A145" s="239"/>
      <c r="B145" s="224"/>
      <c r="C145" s="222"/>
      <c r="D145" s="224"/>
      <c r="E145" s="224"/>
      <c r="F145" s="223"/>
      <c r="G145" s="432" t="str">
        <f>IF('PD1'!$F145&lt;&gt;"",'PD1'!$C145*'PD1'!$D145+E145,"")</f>
        <v/>
      </c>
      <c r="H145" s="432" t="str">
        <f>IF('PD1'!$G145&lt;&gt;"",'PD1'!$G145*VLOOKUP('PD1'!$F145,'Group Information'!$A$19:$B$25,2,0),"")</f>
        <v/>
      </c>
      <c r="I145" s="240"/>
      <c r="J145" s="16"/>
      <c r="K145" s="16"/>
      <c r="L145" s="16"/>
      <c r="M145" s="16"/>
      <c r="N145" s="23"/>
      <c r="O145" s="16"/>
      <c r="P145" s="23"/>
      <c r="Q145" s="23"/>
      <c r="R145" s="16"/>
      <c r="T145" s="23" t="str">
        <f>IF('PD1'!$S145&lt;&gt;"",'PD1'!$S145*VLOOKUP('PD1'!$R145,#REF!,2,0),"")</f>
        <v/>
      </c>
      <c r="U145" s="27"/>
      <c r="V145" s="26"/>
      <c r="W145" s="16"/>
      <c r="X145" s="21"/>
      <c r="Y145" s="16"/>
      <c r="Z145" s="16"/>
      <c r="AA145" s="16"/>
      <c r="AB145" s="16"/>
      <c r="AC145" s="16"/>
      <c r="AD145" s="16"/>
    </row>
    <row r="146" spans="1:30" ht="18" customHeight="1" x14ac:dyDescent="0.35">
      <c r="A146" s="239"/>
      <c r="B146" s="224"/>
      <c r="C146" s="222"/>
      <c r="D146" s="224"/>
      <c r="E146" s="224"/>
      <c r="F146" s="223"/>
      <c r="G146" s="432" t="str">
        <f>IF('PD1'!$F146&lt;&gt;"",'PD1'!$C146*'PD1'!$D146+E146,"")</f>
        <v/>
      </c>
      <c r="H146" s="432" t="str">
        <f>IF('PD1'!$G146&lt;&gt;"",'PD1'!$G146*VLOOKUP('PD1'!$F146,'Group Information'!$A$19:$B$25,2,0),"")</f>
        <v/>
      </c>
      <c r="I146" s="240"/>
      <c r="J146" s="16"/>
      <c r="K146" s="16"/>
      <c r="L146" s="16"/>
      <c r="M146" s="16"/>
      <c r="N146" s="23"/>
      <c r="O146" s="16"/>
      <c r="P146" s="23"/>
      <c r="Q146" s="23"/>
      <c r="R146" s="16"/>
      <c r="T146" s="23" t="str">
        <f>IF('PD1'!$S146&lt;&gt;"",'PD1'!$S146*VLOOKUP('PD1'!$R146,#REF!,2,0),"")</f>
        <v/>
      </c>
      <c r="U146" s="27"/>
      <c r="V146" s="25"/>
      <c r="W146" s="16"/>
      <c r="X146" s="21"/>
      <c r="Y146" s="16"/>
      <c r="Z146" s="16"/>
      <c r="AA146" s="16"/>
      <c r="AB146" s="16"/>
      <c r="AC146" s="16"/>
      <c r="AD146" s="16"/>
    </row>
    <row r="147" spans="1:30" ht="18" customHeight="1" x14ac:dyDescent="0.35">
      <c r="A147" s="239"/>
      <c r="B147" s="224"/>
      <c r="C147" s="222"/>
      <c r="D147" s="224"/>
      <c r="E147" s="224"/>
      <c r="F147" s="223"/>
      <c r="G147" s="432" t="str">
        <f>IF('PD1'!$F147&lt;&gt;"",'PD1'!$C147*'PD1'!$D147+E147,"")</f>
        <v/>
      </c>
      <c r="H147" s="432" t="str">
        <f>IF('PD1'!$G147&lt;&gt;"",'PD1'!$G147*VLOOKUP('PD1'!$F147,'Group Information'!$A$19:$B$25,2,0),"")</f>
        <v/>
      </c>
      <c r="I147" s="240"/>
      <c r="J147" s="16"/>
      <c r="K147" s="16"/>
      <c r="L147" s="16"/>
      <c r="M147" s="16"/>
      <c r="N147" s="23"/>
      <c r="O147" s="16"/>
      <c r="P147" s="23"/>
      <c r="Q147" s="23"/>
      <c r="R147" s="16"/>
      <c r="T147" s="23" t="str">
        <f>IF('PD1'!$S147&lt;&gt;"",'PD1'!$S147*VLOOKUP('PD1'!$R147,#REF!,2,0),"")</f>
        <v/>
      </c>
      <c r="U147" s="27"/>
      <c r="V147" s="25"/>
      <c r="W147" s="16"/>
      <c r="X147" s="21"/>
      <c r="Y147" s="16"/>
      <c r="Z147" s="16"/>
      <c r="AA147" s="16"/>
      <c r="AB147" s="16"/>
      <c r="AC147" s="16"/>
      <c r="AD147" s="16"/>
    </row>
    <row r="148" spans="1:30" ht="18" customHeight="1" x14ac:dyDescent="0.35">
      <c r="A148" s="239"/>
      <c r="B148" s="224"/>
      <c r="C148" s="224"/>
      <c r="D148" s="222"/>
      <c r="E148" s="222"/>
      <c r="F148" s="223"/>
      <c r="G148" s="432" t="str">
        <f>IF('PD1'!$F148&lt;&gt;"",'PD1'!$C148*'PD1'!$D148+E148,"")</f>
        <v/>
      </c>
      <c r="H148" s="432" t="str">
        <f>IF('PD1'!$G148&lt;&gt;"",'PD1'!$G148*VLOOKUP('PD1'!$F148,'Group Information'!$A$19:$B$25,2,0),"")</f>
        <v/>
      </c>
      <c r="I148" s="241"/>
      <c r="J148" s="16"/>
      <c r="K148" s="16"/>
      <c r="L148" s="16"/>
      <c r="M148" s="16"/>
      <c r="N148" s="23"/>
      <c r="O148" s="16"/>
      <c r="P148" s="23"/>
      <c r="Q148" s="23"/>
      <c r="R148" s="16"/>
      <c r="T148" s="23" t="str">
        <f>IF('PD1'!$S148&lt;&gt;"",'PD1'!$S148*VLOOKUP('PD1'!$R148,#REF!,2,0),"")</f>
        <v/>
      </c>
      <c r="U148" s="27"/>
      <c r="V148" s="25"/>
      <c r="W148" s="27"/>
      <c r="X148" s="21"/>
      <c r="Y148" s="16"/>
      <c r="Z148" s="16"/>
      <c r="AA148" s="16"/>
      <c r="AB148" s="16"/>
      <c r="AC148" s="16"/>
      <c r="AD148" s="16"/>
    </row>
    <row r="149" spans="1:30" ht="18" customHeight="1" x14ac:dyDescent="0.35">
      <c r="A149" s="239"/>
      <c r="B149" s="224"/>
      <c r="C149" s="224"/>
      <c r="D149" s="222"/>
      <c r="E149" s="222"/>
      <c r="F149" s="223"/>
      <c r="G149" s="432" t="str">
        <f>IF('PD1'!$F149&lt;&gt;"",'PD1'!$C149*'PD1'!$D149+E149,"")</f>
        <v/>
      </c>
      <c r="H149" s="432" t="str">
        <f>IF('PD1'!$G149&lt;&gt;"",'PD1'!$G149*VLOOKUP('PD1'!$F149,'Group Information'!$A$19:$B$25,2,0),"")</f>
        <v/>
      </c>
      <c r="I149" s="241"/>
      <c r="J149" s="16"/>
      <c r="K149" s="16"/>
      <c r="L149" s="16"/>
      <c r="M149" s="16"/>
      <c r="N149" s="23"/>
      <c r="O149" s="16"/>
      <c r="P149" s="23"/>
      <c r="Q149" s="23"/>
      <c r="R149" s="16"/>
      <c r="T149" s="23" t="str">
        <f>IF('PD1'!$S149&lt;&gt;"",'PD1'!$S149*VLOOKUP('PD1'!$R149,#REF!,2,0),"")</f>
        <v/>
      </c>
      <c r="U149" s="27"/>
      <c r="V149" s="16"/>
      <c r="W149" s="16"/>
      <c r="X149" s="21"/>
      <c r="Y149" s="16"/>
      <c r="Z149" s="16"/>
      <c r="AA149" s="16"/>
      <c r="AB149" s="16"/>
      <c r="AC149" s="16"/>
      <c r="AD149" s="16"/>
    </row>
    <row r="150" spans="1:30" ht="18" customHeight="1" x14ac:dyDescent="0.35">
      <c r="A150" s="239"/>
      <c r="B150" s="224"/>
      <c r="C150" s="224"/>
      <c r="D150" s="222"/>
      <c r="E150" s="222"/>
      <c r="F150" s="223"/>
      <c r="G150" s="432" t="str">
        <f>IF('PD1'!$F150&lt;&gt;"",'PD1'!$C150*'PD1'!$D150+E150,"")</f>
        <v/>
      </c>
      <c r="H150" s="432" t="str">
        <f>IF('PD1'!$G150&lt;&gt;"",'PD1'!$G150*VLOOKUP('PD1'!$F150,'Group Information'!$A$19:$B$25,2,0),"")</f>
        <v/>
      </c>
      <c r="I150" s="241"/>
      <c r="J150" s="16"/>
      <c r="K150" s="16"/>
      <c r="L150" s="16"/>
      <c r="M150" s="16"/>
      <c r="N150" s="23"/>
      <c r="O150" s="16"/>
      <c r="P150" s="23"/>
      <c r="Q150" s="23"/>
      <c r="R150" s="16"/>
      <c r="T150" s="23" t="str">
        <f>IF('PD1'!$S150&lt;&gt;"",'PD1'!$S150*VLOOKUP('PD1'!$R150,#REF!,2,0),"")</f>
        <v/>
      </c>
      <c r="U150" s="27"/>
      <c r="V150" s="25"/>
      <c r="W150" s="16"/>
      <c r="X150" s="21"/>
      <c r="Y150" s="16"/>
      <c r="Z150" s="16"/>
      <c r="AA150" s="16"/>
      <c r="AB150" s="16"/>
      <c r="AC150" s="16"/>
      <c r="AD150" s="16"/>
    </row>
    <row r="151" spans="1:30" ht="18" customHeight="1" x14ac:dyDescent="0.35">
      <c r="A151" s="239"/>
      <c r="B151" s="224"/>
      <c r="C151" s="224"/>
      <c r="D151" s="222"/>
      <c r="E151" s="222"/>
      <c r="F151" s="223"/>
      <c r="G151" s="432" t="str">
        <f>IF('PD1'!$F151&lt;&gt;"",'PD1'!$C151*'PD1'!$D151+E151,"")</f>
        <v/>
      </c>
      <c r="H151" s="432" t="str">
        <f>IF('PD1'!$G151&lt;&gt;"",'PD1'!$G151*VLOOKUP('PD1'!$F151,'Group Information'!$A$19:$B$25,2,0),"")</f>
        <v/>
      </c>
      <c r="I151" s="241"/>
      <c r="J151" s="16"/>
      <c r="K151" s="16"/>
      <c r="L151" s="16"/>
      <c r="M151" s="16"/>
      <c r="N151" s="23"/>
      <c r="O151" s="16"/>
      <c r="P151" s="23"/>
      <c r="Q151" s="23"/>
      <c r="R151" s="16"/>
      <c r="T151" s="23" t="str">
        <f>IF('PD1'!$S151&lt;&gt;"",'PD1'!$S151*VLOOKUP('PD1'!$R151,#REF!,2,0),"")</f>
        <v/>
      </c>
      <c r="U151" s="27"/>
      <c r="V151" s="16"/>
      <c r="W151" s="16"/>
      <c r="X151" s="21"/>
      <c r="Y151" s="16"/>
      <c r="Z151" s="16"/>
      <c r="AA151" s="16"/>
      <c r="AB151" s="16"/>
      <c r="AC151" s="16"/>
      <c r="AD151" s="16"/>
    </row>
    <row r="152" spans="1:30" ht="18" customHeight="1" x14ac:dyDescent="0.35">
      <c r="A152" s="239"/>
      <c r="B152" s="224"/>
      <c r="C152" s="224"/>
      <c r="D152" s="222"/>
      <c r="E152" s="222"/>
      <c r="F152" s="223"/>
      <c r="G152" s="432" t="str">
        <f>IF('PD1'!$F152&lt;&gt;"",'PD1'!$C152*'PD1'!$D152+E152,"")</f>
        <v/>
      </c>
      <c r="H152" s="432" t="str">
        <f>IF('PD1'!$G152&lt;&gt;"",'PD1'!$G152*VLOOKUP('PD1'!$F152,'Group Information'!$A$19:$B$25,2,0),"")</f>
        <v/>
      </c>
      <c r="I152" s="241"/>
      <c r="J152" s="16"/>
      <c r="K152" s="16"/>
      <c r="L152" s="16"/>
      <c r="M152" s="16"/>
      <c r="N152" s="23"/>
      <c r="O152" s="16"/>
      <c r="P152" s="23"/>
      <c r="Q152" s="23"/>
      <c r="R152" s="16"/>
      <c r="T152" s="23" t="str">
        <f>IF('PD1'!$S152&lt;&gt;"",'PD1'!$S152*VLOOKUP('PD1'!$R152,#REF!,2,0),"")</f>
        <v/>
      </c>
      <c r="U152" s="27"/>
      <c r="V152" s="28"/>
      <c r="W152" s="16"/>
      <c r="X152" s="21"/>
      <c r="Y152" s="16"/>
      <c r="Z152" s="16"/>
      <c r="AA152" s="16"/>
      <c r="AB152" s="16"/>
      <c r="AC152" s="16"/>
      <c r="AD152" s="16"/>
    </row>
    <row r="153" spans="1:30" ht="18" customHeight="1" x14ac:dyDescent="0.35">
      <c r="A153" s="239"/>
      <c r="B153" s="224"/>
      <c r="C153" s="224"/>
      <c r="D153" s="222"/>
      <c r="E153" s="222"/>
      <c r="F153" s="223"/>
      <c r="G153" s="432" t="str">
        <f>IF('PD1'!$F153&lt;&gt;"",'PD1'!$C153*'PD1'!$D153+E153,"")</f>
        <v/>
      </c>
      <c r="H153" s="432" t="str">
        <f>IF('PD1'!$G153&lt;&gt;"",'PD1'!$G153*VLOOKUP('PD1'!$F153,'Group Information'!$A$19:$B$25,2,0),"")</f>
        <v/>
      </c>
      <c r="I153" s="241"/>
      <c r="J153" s="16"/>
      <c r="K153" s="16"/>
      <c r="L153" s="16"/>
      <c r="M153" s="16"/>
      <c r="N153" s="23"/>
      <c r="O153" s="16"/>
      <c r="P153" s="23"/>
      <c r="Q153" s="23"/>
      <c r="R153" s="16"/>
      <c r="T153" s="23" t="str">
        <f>IF('PD1'!$S153&lt;&gt;"",'PD1'!$S153*VLOOKUP('PD1'!$R153,#REF!,2,0),"")</f>
        <v/>
      </c>
      <c r="U153" s="27"/>
      <c r="V153" s="28"/>
      <c r="W153" s="16"/>
      <c r="X153" s="21"/>
      <c r="Y153" s="16"/>
      <c r="Z153" s="16"/>
      <c r="AA153" s="16"/>
      <c r="AB153" s="16"/>
      <c r="AC153" s="16"/>
      <c r="AD153" s="16"/>
    </row>
    <row r="154" spans="1:30" ht="18" customHeight="1" x14ac:dyDescent="0.35">
      <c r="A154" s="239"/>
      <c r="B154" s="224"/>
      <c r="C154" s="224"/>
      <c r="D154" s="222"/>
      <c r="E154" s="222"/>
      <c r="F154" s="223"/>
      <c r="G154" s="432" t="str">
        <f>IF('PD1'!$F154&lt;&gt;"",'PD1'!$C154*'PD1'!$D154+E154,"")</f>
        <v/>
      </c>
      <c r="H154" s="432" t="str">
        <f>IF('PD1'!$G154&lt;&gt;"",'PD1'!$G154*VLOOKUP('PD1'!$F154,'Group Information'!$A$19:$B$25,2,0),"")</f>
        <v/>
      </c>
      <c r="I154" s="241"/>
      <c r="J154" s="16"/>
      <c r="K154" s="16"/>
      <c r="L154" s="16"/>
      <c r="M154" s="16"/>
      <c r="N154" s="23"/>
      <c r="O154" s="16"/>
      <c r="P154" s="23"/>
      <c r="Q154" s="23"/>
      <c r="R154" s="16"/>
      <c r="T154" s="23" t="str">
        <f>IF('PD1'!$S154&lt;&gt;"",'PD1'!$S154*VLOOKUP('PD1'!$R154,#REF!,2,0),"")</f>
        <v/>
      </c>
      <c r="U154" s="27"/>
      <c r="V154" s="26"/>
      <c r="W154" s="16"/>
      <c r="X154" s="21"/>
      <c r="Y154" s="16"/>
      <c r="Z154" s="16"/>
      <c r="AA154" s="16"/>
      <c r="AB154" s="16"/>
      <c r="AC154" s="16"/>
      <c r="AD154" s="16"/>
    </row>
    <row r="155" spans="1:30" ht="18" customHeight="1" x14ac:dyDescent="0.35">
      <c r="A155" s="239"/>
      <c r="B155" s="224"/>
      <c r="C155" s="224"/>
      <c r="D155" s="222"/>
      <c r="E155" s="222"/>
      <c r="F155" s="223"/>
      <c r="G155" s="432" t="str">
        <f>IF('PD1'!$F155&lt;&gt;"",'PD1'!$C155*'PD1'!$D155+E155,"")</f>
        <v/>
      </c>
      <c r="H155" s="432" t="str">
        <f>IF('PD1'!$G155&lt;&gt;"",'PD1'!$G155*VLOOKUP('PD1'!$F155,'Group Information'!$A$19:$B$25,2,0),"")</f>
        <v/>
      </c>
      <c r="I155" s="241"/>
      <c r="J155" s="16"/>
      <c r="K155" s="16"/>
      <c r="L155" s="16"/>
      <c r="M155" s="16"/>
      <c r="N155" s="23"/>
      <c r="O155" s="16"/>
      <c r="P155" s="23"/>
      <c r="Q155" s="23"/>
      <c r="R155" s="16"/>
      <c r="T155" s="23" t="str">
        <f>IF('PD1'!$S155&lt;&gt;"",'PD1'!$S155*VLOOKUP('PD1'!$R155,#REF!,2,0),"")</f>
        <v/>
      </c>
      <c r="U155" s="27"/>
      <c r="V155" s="16"/>
      <c r="W155" s="16"/>
      <c r="X155" s="21"/>
      <c r="Y155" s="16"/>
      <c r="Z155" s="16"/>
      <c r="AA155" s="16"/>
      <c r="AB155" s="16"/>
      <c r="AC155" s="16"/>
      <c r="AD155" s="16"/>
    </row>
    <row r="156" spans="1:30" ht="18" customHeight="1" x14ac:dyDescent="0.35">
      <c r="A156" s="239"/>
      <c r="B156" s="224"/>
      <c r="C156" s="224"/>
      <c r="D156" s="222"/>
      <c r="E156" s="222"/>
      <c r="F156" s="223"/>
      <c r="G156" s="432" t="str">
        <f>IF('PD1'!$F156&lt;&gt;"",'PD1'!$C156*'PD1'!$D156+E156,"")</f>
        <v/>
      </c>
      <c r="H156" s="432" t="str">
        <f>IF('PD1'!$G156&lt;&gt;"",'PD1'!$G156*VLOOKUP('PD1'!$F156,'Group Information'!$A$19:$B$25,2,0),"")</f>
        <v/>
      </c>
      <c r="I156" s="241"/>
      <c r="J156" s="16"/>
      <c r="K156" s="16"/>
      <c r="L156" s="16"/>
      <c r="M156" s="16"/>
      <c r="N156" s="23"/>
      <c r="O156" s="16"/>
      <c r="P156" s="23"/>
      <c r="Q156" s="23"/>
      <c r="R156" s="16"/>
      <c r="T156" s="23" t="str">
        <f>IF('PD1'!$S156&lt;&gt;"",'PD1'!$S156*VLOOKUP('PD1'!$R156,#REF!,2,0),"")</f>
        <v/>
      </c>
      <c r="U156" s="27"/>
      <c r="V156" s="25"/>
      <c r="W156" s="16"/>
      <c r="X156" s="21"/>
      <c r="Y156" s="16"/>
      <c r="Z156" s="16"/>
      <c r="AA156" s="16"/>
      <c r="AB156" s="16"/>
      <c r="AC156" s="16"/>
      <c r="AD156" s="16"/>
    </row>
    <row r="157" spans="1:30" ht="18" customHeight="1" x14ac:dyDescent="0.35">
      <c r="A157" s="239"/>
      <c r="B157" s="224"/>
      <c r="C157" s="224"/>
      <c r="D157" s="222"/>
      <c r="E157" s="222"/>
      <c r="F157" s="223"/>
      <c r="G157" s="432" t="str">
        <f>IF('PD1'!$F157&lt;&gt;"",'PD1'!$C157*'PD1'!$D157+E157,"")</f>
        <v/>
      </c>
      <c r="H157" s="432" t="str">
        <f>IF('PD1'!$G157&lt;&gt;"",'PD1'!$G157*VLOOKUP('PD1'!$F157,'Group Information'!$A$19:$B$25,2,0),"")</f>
        <v/>
      </c>
      <c r="I157" s="241"/>
      <c r="J157" s="16"/>
      <c r="K157" s="16"/>
      <c r="L157" s="16"/>
      <c r="M157" s="16"/>
      <c r="N157" s="23"/>
      <c r="O157" s="16"/>
      <c r="P157" s="23"/>
      <c r="Q157" s="23"/>
      <c r="R157" s="16"/>
      <c r="T157" s="23" t="str">
        <f>IF('PD1'!$S157&lt;&gt;"",'PD1'!$S157*VLOOKUP('PD1'!$R157,#REF!,2,0),"")</f>
        <v/>
      </c>
      <c r="U157" s="27"/>
      <c r="V157" s="25"/>
      <c r="W157" s="16"/>
      <c r="X157" s="21"/>
      <c r="Y157" s="16"/>
      <c r="Z157" s="16"/>
      <c r="AA157" s="16"/>
      <c r="AB157" s="16"/>
      <c r="AC157" s="16"/>
      <c r="AD157" s="16"/>
    </row>
    <row r="158" spans="1:30" ht="18" customHeight="1" x14ac:dyDescent="0.35">
      <c r="A158" s="239"/>
      <c r="B158" s="224"/>
      <c r="C158" s="224"/>
      <c r="D158" s="222"/>
      <c r="E158" s="222"/>
      <c r="F158" s="223"/>
      <c r="G158" s="432" t="str">
        <f>IF('PD1'!$F158&lt;&gt;"",'PD1'!$C158*'PD1'!$D158+E158,"")</f>
        <v/>
      </c>
      <c r="H158" s="432" t="str">
        <f>IF('PD1'!$G158&lt;&gt;"",'PD1'!$G158*VLOOKUP('PD1'!$F158,'Group Information'!$A$19:$B$25,2,0),"")</f>
        <v/>
      </c>
      <c r="I158" s="241"/>
      <c r="J158" s="16"/>
      <c r="K158" s="16"/>
      <c r="L158" s="16"/>
      <c r="M158" s="16"/>
      <c r="N158" s="23"/>
      <c r="O158" s="16"/>
      <c r="P158" s="23"/>
      <c r="Q158" s="23"/>
      <c r="R158" s="16"/>
      <c r="T158" s="23" t="str">
        <f>IF('PD1'!$S158&lt;&gt;"",'PD1'!$S158*VLOOKUP('PD1'!$R158,#REF!,2,0),"")</f>
        <v/>
      </c>
      <c r="U158" s="27"/>
      <c r="V158" s="26"/>
      <c r="W158" s="16"/>
      <c r="X158" s="21"/>
      <c r="Y158" s="16"/>
      <c r="Z158" s="16"/>
      <c r="AA158" s="16"/>
      <c r="AB158" s="16"/>
      <c r="AC158" s="16"/>
      <c r="AD158" s="16"/>
    </row>
    <row r="159" spans="1:30" ht="18" customHeight="1" x14ac:dyDescent="0.35">
      <c r="A159" s="239"/>
      <c r="B159" s="224"/>
      <c r="C159" s="224"/>
      <c r="D159" s="222"/>
      <c r="E159" s="222"/>
      <c r="F159" s="223"/>
      <c r="G159" s="432" t="str">
        <f>IF('PD1'!$F159&lt;&gt;"",'PD1'!$C159*'PD1'!$D159+E159,"")</f>
        <v/>
      </c>
      <c r="H159" s="432" t="str">
        <f>IF('PD1'!$G159&lt;&gt;"",'PD1'!$G159*VLOOKUP('PD1'!$F159,'Group Information'!$A$19:$B$25,2,0),"")</f>
        <v/>
      </c>
      <c r="I159" s="241"/>
      <c r="J159" s="16"/>
      <c r="K159" s="16"/>
      <c r="L159" s="16"/>
      <c r="M159" s="16"/>
      <c r="N159" s="23"/>
      <c r="O159" s="16"/>
      <c r="P159" s="23"/>
      <c r="Q159" s="23"/>
      <c r="R159" s="16"/>
      <c r="T159" s="23" t="str">
        <f>IF('PD1'!$S159&lt;&gt;"",'PD1'!$S159*VLOOKUP('PD1'!$R159,#REF!,2,0),"")</f>
        <v/>
      </c>
      <c r="U159" s="27"/>
      <c r="V159" s="28"/>
      <c r="W159" s="16"/>
      <c r="X159" s="21"/>
      <c r="Y159" s="16"/>
      <c r="Z159" s="16"/>
      <c r="AA159" s="16"/>
      <c r="AB159" s="16"/>
      <c r="AC159" s="16"/>
      <c r="AD159" s="16"/>
    </row>
    <row r="160" spans="1:30" ht="18" customHeight="1" x14ac:dyDescent="0.35">
      <c r="A160" s="239"/>
      <c r="B160" s="224"/>
      <c r="C160" s="224"/>
      <c r="D160" s="222"/>
      <c r="E160" s="222"/>
      <c r="F160" s="223"/>
      <c r="G160" s="432" t="str">
        <f>IF('PD1'!$F160&lt;&gt;"",'PD1'!$C160*'PD1'!$D160+E160,"")</f>
        <v/>
      </c>
      <c r="H160" s="432" t="str">
        <f>IF('PD1'!$G160&lt;&gt;"",'PD1'!$G160*VLOOKUP('PD1'!$F160,'Group Information'!$A$19:$B$25,2,0),"")</f>
        <v/>
      </c>
      <c r="I160" s="241"/>
      <c r="J160" s="16"/>
      <c r="K160" s="16"/>
      <c r="L160" s="16"/>
      <c r="M160" s="16"/>
      <c r="N160" s="23"/>
      <c r="O160" s="16"/>
      <c r="P160" s="23"/>
      <c r="Q160" s="23"/>
      <c r="R160" s="16"/>
      <c r="T160" s="23" t="str">
        <f>IF('PD1'!$S160&lt;&gt;"",'PD1'!$S160*VLOOKUP('PD1'!$R160,#REF!,2,0),"")</f>
        <v/>
      </c>
      <c r="U160" s="27"/>
      <c r="V160" s="28"/>
      <c r="W160" s="16"/>
      <c r="X160" s="21"/>
      <c r="Y160" s="16"/>
      <c r="Z160" s="16"/>
      <c r="AA160" s="16"/>
      <c r="AB160" s="16"/>
      <c r="AC160" s="16"/>
      <c r="AD160" s="16"/>
    </row>
    <row r="161" spans="1:30" ht="18" customHeight="1" x14ac:dyDescent="0.35">
      <c r="A161" s="239"/>
      <c r="B161" s="224"/>
      <c r="C161" s="224"/>
      <c r="D161" s="222"/>
      <c r="E161" s="222"/>
      <c r="F161" s="223"/>
      <c r="G161" s="432" t="str">
        <f>IF('PD1'!$F161&lt;&gt;"",'PD1'!$C161*'PD1'!$D161+E161,"")</f>
        <v/>
      </c>
      <c r="H161" s="432" t="str">
        <f>IF('PD1'!$G161&lt;&gt;"",'PD1'!$G161*VLOOKUP('PD1'!$F161,'Group Information'!$A$19:$B$25,2,0),"")</f>
        <v/>
      </c>
      <c r="I161" s="241"/>
      <c r="J161" s="16"/>
      <c r="K161" s="16"/>
      <c r="L161" s="16"/>
      <c r="M161" s="16"/>
      <c r="N161" s="23"/>
      <c r="O161" s="16"/>
      <c r="P161" s="23"/>
      <c r="Q161" s="23"/>
      <c r="R161" s="16"/>
      <c r="T161" s="23" t="str">
        <f>IF('PD1'!$S161&lt;&gt;"",'PD1'!$S161*VLOOKUP('PD1'!$R161,#REF!,2,0),"")</f>
        <v/>
      </c>
      <c r="U161" s="27"/>
      <c r="V161" s="28"/>
      <c r="W161" s="16"/>
      <c r="X161" s="21"/>
      <c r="Y161" s="16"/>
      <c r="Z161" s="16"/>
      <c r="AA161" s="16"/>
      <c r="AB161" s="16"/>
      <c r="AC161" s="16"/>
      <c r="AD161" s="16"/>
    </row>
    <row r="162" spans="1:30" ht="18" customHeight="1" x14ac:dyDescent="0.35">
      <c r="A162" s="239"/>
      <c r="B162" s="224"/>
      <c r="C162" s="224"/>
      <c r="D162" s="222"/>
      <c r="E162" s="222"/>
      <c r="F162" s="223"/>
      <c r="G162" s="432" t="str">
        <f>IF('PD1'!$F162&lt;&gt;"",'PD1'!$C162*'PD1'!$D162+E162,"")</f>
        <v/>
      </c>
      <c r="H162" s="432" t="str">
        <f>IF('PD1'!$G162&lt;&gt;"",'PD1'!$G162*VLOOKUP('PD1'!$F162,'Group Information'!$A$19:$B$25,2,0),"")</f>
        <v/>
      </c>
      <c r="I162" s="241"/>
      <c r="J162" s="16"/>
      <c r="K162" s="16"/>
      <c r="L162" s="16"/>
      <c r="M162" s="16"/>
      <c r="N162" s="23"/>
      <c r="O162" s="16"/>
      <c r="P162" s="23"/>
      <c r="Q162" s="23"/>
      <c r="R162" s="16"/>
      <c r="T162" s="23" t="str">
        <f>IF('PD1'!$S162&lt;&gt;"",'PD1'!$S162*VLOOKUP('PD1'!$R162,#REF!,2,0),"")</f>
        <v/>
      </c>
      <c r="U162" s="27"/>
      <c r="V162" s="25"/>
      <c r="W162" s="27"/>
      <c r="X162" s="21"/>
      <c r="Y162" s="16"/>
      <c r="Z162" s="16"/>
      <c r="AA162" s="16"/>
      <c r="AB162" s="16"/>
      <c r="AC162" s="16"/>
      <c r="AD162" s="16"/>
    </row>
    <row r="163" spans="1:30" ht="18" customHeight="1" x14ac:dyDescent="0.35">
      <c r="A163" s="239"/>
      <c r="B163" s="224"/>
      <c r="C163" s="224"/>
      <c r="D163" s="222"/>
      <c r="E163" s="222"/>
      <c r="F163" s="223"/>
      <c r="G163" s="432" t="str">
        <f>IF('PD1'!$F163&lt;&gt;"",'PD1'!$C163*'PD1'!$D163+E163,"")</f>
        <v/>
      </c>
      <c r="H163" s="432" t="str">
        <f>IF('PD1'!$G163&lt;&gt;"",'PD1'!$G163*VLOOKUP('PD1'!$F163,'Group Information'!$A$19:$B$25,2,0),"")</f>
        <v/>
      </c>
      <c r="I163" s="241"/>
      <c r="J163" s="16"/>
      <c r="K163" s="16"/>
      <c r="L163" s="16"/>
      <c r="M163" s="16"/>
      <c r="N163" s="23"/>
      <c r="O163" s="16"/>
      <c r="P163" s="23"/>
      <c r="Q163" s="23"/>
      <c r="R163" s="16"/>
      <c r="T163" s="23" t="str">
        <f>IF('PD1'!$S163&lt;&gt;"",'PD1'!$S163*VLOOKUP('PD1'!$R163,#REF!,2,0),"")</f>
        <v/>
      </c>
      <c r="U163" s="27"/>
      <c r="V163" s="25"/>
      <c r="W163" s="16"/>
      <c r="X163" s="21"/>
      <c r="Y163" s="16"/>
      <c r="Z163" s="16"/>
      <c r="AA163" s="16"/>
      <c r="AB163" s="16"/>
      <c r="AC163" s="16"/>
      <c r="AD163" s="16"/>
    </row>
    <row r="164" spans="1:30" ht="18" customHeight="1" x14ac:dyDescent="0.35">
      <c r="A164" s="239"/>
      <c r="B164" s="224"/>
      <c r="C164" s="224"/>
      <c r="D164" s="222"/>
      <c r="E164" s="222"/>
      <c r="F164" s="223"/>
      <c r="G164" s="432" t="str">
        <f>IF('PD1'!$F164&lt;&gt;"",'PD1'!$C164*'PD1'!$D164+E164,"")</f>
        <v/>
      </c>
      <c r="H164" s="432" t="str">
        <f>IF('PD1'!$G164&lt;&gt;"",'PD1'!$G164*VLOOKUP('PD1'!$F164,'Group Information'!$A$19:$B$25,2,0),"")</f>
        <v/>
      </c>
      <c r="I164" s="241"/>
      <c r="J164" s="16"/>
      <c r="K164" s="16"/>
      <c r="L164" s="16"/>
      <c r="M164" s="16"/>
      <c r="N164" s="23"/>
      <c r="O164" s="16"/>
      <c r="P164" s="23"/>
      <c r="Q164" s="23"/>
      <c r="R164" s="16"/>
      <c r="T164" s="23" t="str">
        <f>IF('PD1'!$S164&lt;&gt;"",'PD1'!$S164*VLOOKUP('PD1'!$R164,#REF!,2,0),"")</f>
        <v/>
      </c>
      <c r="U164" s="27"/>
      <c r="V164" s="25"/>
      <c r="W164" s="16"/>
      <c r="X164" s="21"/>
      <c r="Y164" s="16"/>
      <c r="Z164" s="16"/>
      <c r="AA164" s="16"/>
      <c r="AB164" s="16"/>
      <c r="AC164" s="16"/>
      <c r="AD164" s="16"/>
    </row>
    <row r="165" spans="1:30" ht="18" customHeight="1" x14ac:dyDescent="0.35">
      <c r="A165" s="239"/>
      <c r="B165" s="224"/>
      <c r="C165" s="224"/>
      <c r="D165" s="222"/>
      <c r="E165" s="222"/>
      <c r="F165" s="223"/>
      <c r="G165" s="432" t="str">
        <f>IF('PD1'!$F165&lt;&gt;"",'PD1'!$C165*'PD1'!$D165+E165,"")</f>
        <v/>
      </c>
      <c r="H165" s="432" t="str">
        <f>IF('PD1'!$G165&lt;&gt;"",'PD1'!$G165*VLOOKUP('PD1'!$F165,'Group Information'!$A$19:$B$25,2,0),"")</f>
        <v/>
      </c>
      <c r="I165" s="241"/>
      <c r="J165" s="16"/>
      <c r="K165" s="16"/>
      <c r="L165" s="16"/>
      <c r="M165" s="16"/>
      <c r="N165" s="23"/>
      <c r="O165" s="16"/>
      <c r="P165" s="23"/>
      <c r="Q165" s="23"/>
      <c r="R165" s="16"/>
      <c r="T165" s="23" t="str">
        <f>IF('PD1'!$S165&lt;&gt;"",'PD1'!$S165*VLOOKUP('PD1'!$R165,#REF!,2,0),"")</f>
        <v/>
      </c>
      <c r="U165" s="27"/>
      <c r="V165" s="16"/>
      <c r="W165" s="16"/>
      <c r="X165" s="21"/>
      <c r="Y165" s="16"/>
      <c r="Z165" s="16"/>
      <c r="AA165" s="16"/>
      <c r="AB165" s="16"/>
      <c r="AC165" s="16"/>
      <c r="AD165" s="16"/>
    </row>
    <row r="166" spans="1:30" ht="18" customHeight="1" x14ac:dyDescent="0.35">
      <c r="A166" s="239"/>
      <c r="B166" s="224"/>
      <c r="C166" s="224"/>
      <c r="D166" s="222"/>
      <c r="E166" s="222"/>
      <c r="F166" s="223"/>
      <c r="G166" s="432" t="str">
        <f>IF('PD1'!$F166&lt;&gt;"",'PD1'!$C166*'PD1'!$D166+E166,"")</f>
        <v/>
      </c>
      <c r="H166" s="432" t="str">
        <f>IF('PD1'!$G166&lt;&gt;"",'PD1'!$G166*VLOOKUP('PD1'!$F166,'Group Information'!$A$19:$B$25,2,0),"")</f>
        <v/>
      </c>
      <c r="I166" s="241"/>
      <c r="J166" s="16"/>
      <c r="K166" s="16"/>
      <c r="L166" s="16"/>
      <c r="M166" s="16"/>
      <c r="N166" s="23"/>
      <c r="O166" s="16"/>
      <c r="P166" s="23"/>
      <c r="Q166" s="23"/>
      <c r="R166" s="16"/>
      <c r="T166" s="23" t="str">
        <f>IF('PD1'!$S166&lt;&gt;"",'PD1'!$S166*VLOOKUP('PD1'!$R166,#REF!,2,0),"")</f>
        <v/>
      </c>
      <c r="U166" s="27"/>
      <c r="V166" s="16"/>
      <c r="W166" s="16"/>
      <c r="X166" s="21"/>
      <c r="Y166" s="16"/>
      <c r="Z166" s="16"/>
      <c r="AA166" s="16"/>
      <c r="AB166" s="16"/>
      <c r="AC166" s="16"/>
      <c r="AD166" s="16"/>
    </row>
    <row r="167" spans="1:30" ht="18" customHeight="1" x14ac:dyDescent="0.35">
      <c r="A167" s="239"/>
      <c r="B167" s="224"/>
      <c r="C167" s="224"/>
      <c r="D167" s="222"/>
      <c r="E167" s="222"/>
      <c r="F167" s="223"/>
      <c r="G167" s="432" t="str">
        <f>IF('PD1'!$F167&lt;&gt;"",'PD1'!$C167*'PD1'!$D167+E167,"")</f>
        <v/>
      </c>
      <c r="H167" s="432" t="str">
        <f>IF('PD1'!$G167&lt;&gt;"",'PD1'!$G167*VLOOKUP('PD1'!$F167,'Group Information'!$A$19:$B$25,2,0),"")</f>
        <v/>
      </c>
      <c r="I167" s="241"/>
      <c r="J167" s="16"/>
      <c r="K167" s="16"/>
      <c r="L167" s="16"/>
      <c r="M167" s="16"/>
      <c r="N167" s="23"/>
      <c r="O167" s="16"/>
      <c r="P167" s="23"/>
      <c r="Q167" s="23"/>
      <c r="R167" s="16"/>
      <c r="T167" s="23" t="str">
        <f>IF('PD1'!$S167&lt;&gt;"",'PD1'!$S167*VLOOKUP('PD1'!$R167,#REF!,2,0),"")</f>
        <v/>
      </c>
      <c r="U167" s="27"/>
      <c r="V167" s="16"/>
      <c r="W167" s="16"/>
      <c r="X167" s="21"/>
      <c r="Y167" s="16"/>
      <c r="Z167" s="16"/>
      <c r="AA167" s="16"/>
      <c r="AB167" s="16"/>
      <c r="AC167" s="16"/>
      <c r="AD167" s="16"/>
    </row>
    <row r="168" spans="1:30" ht="18" customHeight="1" x14ac:dyDescent="0.35">
      <c r="A168" s="239"/>
      <c r="B168" s="224"/>
      <c r="C168" s="224"/>
      <c r="D168" s="222"/>
      <c r="E168" s="222"/>
      <c r="F168" s="223"/>
      <c r="G168" s="432" t="str">
        <f>IF('PD1'!$F168&lt;&gt;"",'PD1'!$C168*'PD1'!$D168+E168,"")</f>
        <v/>
      </c>
      <c r="H168" s="432" t="str">
        <f>IF('PD1'!$G168&lt;&gt;"",'PD1'!$G168*VLOOKUP('PD1'!$F168,'Group Information'!$A$19:$B$25,2,0),"")</f>
        <v/>
      </c>
      <c r="I168" s="241"/>
      <c r="J168" s="16"/>
      <c r="K168" s="16"/>
      <c r="L168" s="16"/>
      <c r="M168" s="16"/>
      <c r="N168" s="23"/>
      <c r="O168" s="16"/>
      <c r="P168" s="23"/>
      <c r="Q168" s="23"/>
      <c r="R168" s="16"/>
      <c r="T168" s="23" t="str">
        <f>IF('PD1'!$S168&lt;&gt;"",'PD1'!$S168*VLOOKUP('PD1'!$R168,#REF!,2,0),"")</f>
        <v/>
      </c>
      <c r="U168" s="27"/>
      <c r="V168" s="25"/>
      <c r="W168" s="16"/>
      <c r="X168" s="21"/>
      <c r="Y168" s="16"/>
      <c r="Z168" s="16"/>
      <c r="AA168" s="16"/>
      <c r="AB168" s="16"/>
      <c r="AC168" s="16"/>
      <c r="AD168" s="16"/>
    </row>
    <row r="169" spans="1:30" ht="18" customHeight="1" x14ac:dyDescent="0.35">
      <c r="A169" s="239"/>
      <c r="B169" s="224"/>
      <c r="C169" s="224"/>
      <c r="D169" s="222"/>
      <c r="E169" s="222"/>
      <c r="F169" s="223"/>
      <c r="G169" s="432" t="str">
        <f>IF('PD1'!$F169&lt;&gt;"",'PD1'!$C169*'PD1'!$D169+E169,"")</f>
        <v/>
      </c>
      <c r="H169" s="432" t="str">
        <f>IF('PD1'!$G169&lt;&gt;"",'PD1'!$G169*VLOOKUP('PD1'!$F169,'Group Information'!$A$19:$B$25,2,0),"")</f>
        <v/>
      </c>
      <c r="I169" s="241"/>
      <c r="J169" s="16"/>
      <c r="K169" s="16"/>
      <c r="L169" s="16"/>
      <c r="M169" s="16"/>
      <c r="N169" s="23"/>
      <c r="O169" s="16"/>
      <c r="P169" s="23"/>
      <c r="Q169" s="23"/>
      <c r="R169" s="16"/>
      <c r="T169" s="23" t="str">
        <f>IF('PD1'!$S169&lt;&gt;"",'PD1'!$S169*VLOOKUP('PD1'!$R169,#REF!,2,0),"")</f>
        <v/>
      </c>
      <c r="U169" s="27"/>
      <c r="V169" s="25"/>
      <c r="W169" s="16"/>
      <c r="X169" s="21"/>
      <c r="Y169" s="16"/>
      <c r="Z169" s="16"/>
      <c r="AA169" s="16"/>
      <c r="AB169" s="16"/>
      <c r="AC169" s="16"/>
      <c r="AD169" s="16"/>
    </row>
    <row r="170" spans="1:30" ht="18" customHeight="1" x14ac:dyDescent="0.35">
      <c r="A170" s="239"/>
      <c r="B170" s="224"/>
      <c r="C170" s="224"/>
      <c r="D170" s="222"/>
      <c r="E170" s="222"/>
      <c r="F170" s="223"/>
      <c r="G170" s="432" t="str">
        <f>IF('PD1'!$F170&lt;&gt;"",'PD1'!$C170*'PD1'!$D170+E170,"")</f>
        <v/>
      </c>
      <c r="H170" s="432" t="str">
        <f>IF('PD1'!$G170&lt;&gt;"",'PD1'!$G170*VLOOKUP('PD1'!$F170,'Group Information'!$A$19:$B$25,2,0),"")</f>
        <v/>
      </c>
      <c r="I170" s="241"/>
      <c r="J170" s="16"/>
      <c r="K170" s="16"/>
      <c r="L170" s="16"/>
      <c r="M170" s="16"/>
      <c r="N170" s="23"/>
      <c r="O170" s="16"/>
      <c r="P170" s="23"/>
      <c r="Q170" s="23"/>
      <c r="R170" s="16"/>
      <c r="T170" s="23" t="str">
        <f>IF('PD1'!$S170&lt;&gt;"",'PD1'!$S170*VLOOKUP('PD1'!$R170,#REF!,2,0),"")</f>
        <v/>
      </c>
      <c r="U170" s="27"/>
      <c r="V170" s="25"/>
      <c r="W170" s="16"/>
      <c r="X170" s="21"/>
      <c r="Y170" s="16"/>
      <c r="Z170" s="16"/>
      <c r="AA170" s="16"/>
      <c r="AB170" s="16"/>
      <c r="AC170" s="16"/>
      <c r="AD170" s="16"/>
    </row>
    <row r="171" spans="1:30" ht="18" customHeight="1" x14ac:dyDescent="0.35">
      <c r="A171" s="239"/>
      <c r="B171" s="224"/>
      <c r="C171" s="224"/>
      <c r="D171" s="222"/>
      <c r="E171" s="222"/>
      <c r="F171" s="223"/>
      <c r="G171" s="432" t="str">
        <f>IF('PD1'!$F171&lt;&gt;"",'PD1'!$C171*'PD1'!$D171+E171,"")</f>
        <v/>
      </c>
      <c r="H171" s="432" t="str">
        <f>IF('PD1'!$G171&lt;&gt;"",'PD1'!$G171*VLOOKUP('PD1'!$F171,'Group Information'!$A$19:$B$25,2,0),"")</f>
        <v/>
      </c>
      <c r="I171" s="241"/>
      <c r="J171" s="16"/>
      <c r="K171" s="16"/>
      <c r="L171" s="16"/>
      <c r="M171" s="16"/>
      <c r="N171" s="23"/>
      <c r="O171" s="16"/>
      <c r="P171" s="29"/>
      <c r="Q171" s="23"/>
      <c r="R171" s="16"/>
      <c r="T171" s="23" t="str">
        <f>IF('PD1'!$S171&lt;&gt;"",'PD1'!$S171*VLOOKUP('PD1'!$R171,#REF!,2,0),"")</f>
        <v/>
      </c>
      <c r="U171" s="27"/>
      <c r="V171" s="16"/>
      <c r="W171" s="16"/>
      <c r="X171" s="21"/>
      <c r="Y171" s="16"/>
      <c r="Z171" s="16"/>
      <c r="AA171" s="16"/>
      <c r="AB171" s="16"/>
      <c r="AC171" s="16"/>
      <c r="AD171" s="16"/>
    </row>
    <row r="172" spans="1:30" ht="18" customHeight="1" x14ac:dyDescent="0.35">
      <c r="A172" s="239"/>
      <c r="B172" s="224"/>
      <c r="C172" s="224"/>
      <c r="D172" s="222"/>
      <c r="E172" s="222"/>
      <c r="F172" s="223"/>
      <c r="G172" s="432" t="str">
        <f>IF('PD1'!$F172&lt;&gt;"",'PD1'!$C172*'PD1'!$D172+E172,"")</f>
        <v/>
      </c>
      <c r="H172" s="432" t="str">
        <f>IF('PD1'!$G172&lt;&gt;"",'PD1'!$G172*VLOOKUP('PD1'!$F172,'Group Information'!$A$19:$B$25,2,0),"")</f>
        <v/>
      </c>
      <c r="I172" s="241"/>
      <c r="J172" s="16"/>
      <c r="K172" s="16"/>
      <c r="L172" s="16"/>
      <c r="M172" s="16"/>
      <c r="N172" s="23"/>
      <c r="O172" s="16"/>
      <c r="P172" s="29"/>
      <c r="Q172" s="23"/>
      <c r="R172" s="16"/>
      <c r="T172" s="23" t="str">
        <f>IF('PD1'!$S172&lt;&gt;"",'PD1'!$S172*VLOOKUP('PD1'!$R172,#REF!,2,0),"")</f>
        <v/>
      </c>
      <c r="U172" s="27"/>
      <c r="V172" s="16"/>
      <c r="W172" s="16"/>
      <c r="X172" s="21"/>
      <c r="Y172" s="16"/>
      <c r="Z172" s="16"/>
      <c r="AA172" s="16"/>
      <c r="AB172" s="16"/>
      <c r="AC172" s="16"/>
      <c r="AD172" s="16"/>
    </row>
    <row r="173" spans="1:30" ht="18" customHeight="1" x14ac:dyDescent="0.35">
      <c r="A173" s="239"/>
      <c r="B173" s="224"/>
      <c r="C173" s="224"/>
      <c r="D173" s="222"/>
      <c r="E173" s="222"/>
      <c r="F173" s="223"/>
      <c r="G173" s="432" t="str">
        <f>IF('PD1'!$F173&lt;&gt;"",'PD1'!$C173*'PD1'!$D173+E173,"")</f>
        <v/>
      </c>
      <c r="H173" s="432" t="str">
        <f>IF('PD1'!$G173&lt;&gt;"",'PD1'!$G173*VLOOKUP('PD1'!$F173,'Group Information'!$A$19:$B$25,2,0),"")</f>
        <v/>
      </c>
      <c r="I173" s="241"/>
      <c r="J173" s="16"/>
      <c r="K173" s="16"/>
      <c r="L173" s="16"/>
      <c r="M173" s="16"/>
      <c r="N173" s="23"/>
      <c r="O173" s="16"/>
      <c r="P173" s="23"/>
      <c r="Q173" s="16"/>
      <c r="R173" s="16"/>
      <c r="T173" s="23" t="str">
        <f>IF('PD1'!$S173&lt;&gt;"",'PD1'!$S173*VLOOKUP('PD1'!$R173,#REF!,2,0),"")</f>
        <v/>
      </c>
      <c r="U173" s="16"/>
      <c r="V173" s="16"/>
      <c r="W173" s="16"/>
      <c r="X173" s="16"/>
      <c r="Y173" s="16"/>
      <c r="Z173" s="16"/>
      <c r="AA173" s="16"/>
      <c r="AB173" s="16"/>
      <c r="AC173" s="16"/>
      <c r="AD173" s="16"/>
    </row>
    <row r="174" spans="1:30" ht="18" customHeight="1" x14ac:dyDescent="0.35">
      <c r="A174" s="239"/>
      <c r="B174" s="224"/>
      <c r="C174" s="224"/>
      <c r="D174" s="222"/>
      <c r="E174" s="222"/>
      <c r="F174" s="223"/>
      <c r="G174" s="432" t="str">
        <f>IF('PD1'!$F174&lt;&gt;"",'PD1'!$C174*'PD1'!$D174+E174,"")</f>
        <v/>
      </c>
      <c r="H174" s="432" t="str">
        <f>IF('PD1'!$G174&lt;&gt;"",'PD1'!$G174*VLOOKUP('PD1'!$F174,'Group Information'!$A$19:$B$25,2,0),"")</f>
        <v/>
      </c>
      <c r="I174" s="241"/>
      <c r="J174" s="16"/>
      <c r="K174" s="16"/>
      <c r="L174" s="16"/>
      <c r="M174" s="16"/>
      <c r="N174" s="23"/>
      <c r="O174" s="16"/>
      <c r="P174" s="23"/>
      <c r="Q174" s="16"/>
      <c r="R174" s="16"/>
      <c r="T174" s="23" t="str">
        <f>IF('PD1'!$S174&lt;&gt;"",'PD1'!$S174*VLOOKUP('PD1'!$R174,#REF!,2,0),"")</f>
        <v/>
      </c>
      <c r="U174" s="16"/>
      <c r="V174" s="16"/>
      <c r="W174" s="16"/>
      <c r="X174" s="16"/>
      <c r="Y174" s="16"/>
      <c r="Z174" s="16"/>
      <c r="AA174" s="16"/>
      <c r="AB174" s="16"/>
      <c r="AC174" s="16"/>
      <c r="AD174" s="16"/>
    </row>
    <row r="175" spans="1:30" ht="18" customHeight="1" x14ac:dyDescent="0.35">
      <c r="A175" s="239"/>
      <c r="B175" s="224"/>
      <c r="C175" s="224"/>
      <c r="D175" s="222"/>
      <c r="E175" s="222"/>
      <c r="F175" s="223"/>
      <c r="G175" s="432" t="str">
        <f>IF('PD1'!$F175&lt;&gt;"",'PD1'!$C175*'PD1'!$D175+E175,"")</f>
        <v/>
      </c>
      <c r="H175" s="432" t="str">
        <f>IF('PD1'!$G175&lt;&gt;"",'PD1'!$G175*VLOOKUP('PD1'!$F175,'Group Information'!$A$19:$B$25,2,0),"")</f>
        <v/>
      </c>
      <c r="I175" s="241"/>
      <c r="J175" s="16"/>
      <c r="K175" s="16"/>
      <c r="L175" s="16"/>
      <c r="M175" s="16"/>
      <c r="N175" s="23"/>
      <c r="O175" s="16"/>
      <c r="P175" s="23"/>
      <c r="Q175" s="16"/>
      <c r="R175" s="16"/>
      <c r="T175" s="23" t="str">
        <f>IF('PD1'!$S175&lt;&gt;"",'PD1'!$S175*VLOOKUP('PD1'!$R175,#REF!,2,0),"")</f>
        <v/>
      </c>
      <c r="U175" s="16"/>
      <c r="V175" s="16"/>
      <c r="W175" s="16"/>
      <c r="X175" s="16"/>
      <c r="Y175" s="16"/>
      <c r="Z175" s="16"/>
      <c r="AA175" s="16"/>
      <c r="AB175" s="16"/>
      <c r="AC175" s="16"/>
      <c r="AD175" s="16"/>
    </row>
    <row r="176" spans="1:30" ht="18" customHeight="1" x14ac:dyDescent="0.35">
      <c r="A176" s="239"/>
      <c r="B176" s="224"/>
      <c r="C176" s="224"/>
      <c r="D176" s="222"/>
      <c r="E176" s="222"/>
      <c r="F176" s="223"/>
      <c r="G176" s="432" t="str">
        <f>IF('PD1'!$F176&lt;&gt;"",'PD1'!$C176*'PD1'!$D176+E176,"")</f>
        <v/>
      </c>
      <c r="H176" s="432" t="str">
        <f>IF('PD1'!$G176&lt;&gt;"",'PD1'!$G176*VLOOKUP('PD1'!$F176,'Group Information'!$A$19:$B$25,2,0),"")</f>
        <v/>
      </c>
      <c r="I176" s="241"/>
      <c r="J176" s="16"/>
      <c r="K176" s="16"/>
      <c r="L176" s="16"/>
      <c r="M176" s="16"/>
      <c r="N176" s="23"/>
      <c r="O176" s="16"/>
      <c r="P176" s="23"/>
      <c r="Q176" s="16"/>
      <c r="R176" s="16"/>
      <c r="T176" s="23" t="str">
        <f>IF('PD1'!$S176&lt;&gt;"",'PD1'!$S176*VLOOKUP('PD1'!$R176,#REF!,2,0),"")</f>
        <v/>
      </c>
      <c r="U176" s="16"/>
      <c r="V176" s="16"/>
      <c r="W176" s="16"/>
      <c r="X176" s="16"/>
      <c r="Y176" s="16"/>
      <c r="Z176" s="16"/>
      <c r="AA176" s="16"/>
      <c r="AB176" s="16"/>
      <c r="AC176" s="16"/>
      <c r="AD176" s="16"/>
    </row>
    <row r="177" spans="1:30" ht="18" customHeight="1" x14ac:dyDescent="0.35">
      <c r="A177" s="239"/>
      <c r="B177" s="224"/>
      <c r="C177" s="224"/>
      <c r="D177" s="222"/>
      <c r="E177" s="222"/>
      <c r="F177" s="223"/>
      <c r="G177" s="432" t="str">
        <f>IF('PD1'!$F177&lt;&gt;"",'PD1'!$C177*'PD1'!$D177+E177,"")</f>
        <v/>
      </c>
      <c r="H177" s="432" t="str">
        <f>IF('PD1'!$G177&lt;&gt;"",'PD1'!$G177*VLOOKUP('PD1'!$F177,'Group Information'!$A$19:$B$25,2,0),"")</f>
        <v/>
      </c>
      <c r="I177" s="241"/>
      <c r="J177" s="16"/>
      <c r="K177" s="16"/>
      <c r="L177" s="16"/>
      <c r="M177" s="16"/>
      <c r="N177" s="23"/>
      <c r="O177" s="16"/>
      <c r="P177" s="23"/>
      <c r="Q177" s="16"/>
      <c r="R177" s="16"/>
      <c r="T177" s="23" t="str">
        <f>IF('PD1'!$S177&lt;&gt;"",'PD1'!$S177*VLOOKUP('PD1'!$R177,#REF!,2,0),"")</f>
        <v/>
      </c>
      <c r="U177" s="16"/>
      <c r="V177" s="16"/>
      <c r="W177" s="16"/>
      <c r="X177" s="16"/>
      <c r="Y177" s="16"/>
      <c r="Z177" s="16"/>
      <c r="AA177" s="16"/>
      <c r="AB177" s="16"/>
      <c r="AC177" s="16"/>
      <c r="AD177" s="16"/>
    </row>
    <row r="178" spans="1:30" ht="18" customHeight="1" x14ac:dyDescent="0.35">
      <c r="A178" s="239"/>
      <c r="B178" s="224"/>
      <c r="C178" s="224"/>
      <c r="D178" s="222"/>
      <c r="E178" s="222"/>
      <c r="F178" s="223"/>
      <c r="G178" s="432" t="str">
        <f>IF('PD1'!$F178&lt;&gt;"",'PD1'!$C178*'PD1'!$D178+E178,"")</f>
        <v/>
      </c>
      <c r="H178" s="432" t="str">
        <f>IF('PD1'!$G178&lt;&gt;"",'PD1'!$G178*VLOOKUP('PD1'!$F178,'Group Information'!$A$19:$B$25,2,0),"")</f>
        <v/>
      </c>
      <c r="I178" s="241"/>
      <c r="J178" s="16"/>
      <c r="K178" s="16"/>
      <c r="L178" s="16"/>
      <c r="M178" s="16"/>
      <c r="N178" s="23"/>
      <c r="O178" s="16"/>
      <c r="P178" s="23"/>
      <c r="Q178" s="16"/>
      <c r="R178" s="16"/>
      <c r="T178" s="23" t="str">
        <f>IF('PD1'!$S178&lt;&gt;"",'PD1'!$S178*VLOOKUP('PD1'!$R178,#REF!,2,0),"")</f>
        <v/>
      </c>
      <c r="U178" s="16"/>
      <c r="V178" s="16"/>
      <c r="W178" s="16"/>
      <c r="X178" s="16"/>
      <c r="Y178" s="16"/>
      <c r="Z178" s="16"/>
      <c r="AA178" s="16"/>
      <c r="AB178" s="16"/>
      <c r="AC178" s="16"/>
      <c r="AD178" s="16"/>
    </row>
    <row r="179" spans="1:30" ht="18" customHeight="1" x14ac:dyDescent="0.35">
      <c r="A179" s="239"/>
      <c r="B179" s="224"/>
      <c r="C179" s="224"/>
      <c r="D179" s="222"/>
      <c r="E179" s="222"/>
      <c r="F179" s="223"/>
      <c r="G179" s="432" t="str">
        <f>IF('PD1'!$F179&lt;&gt;"",'PD1'!$C179*'PD1'!$D179+E179,"")</f>
        <v/>
      </c>
      <c r="H179" s="432" t="str">
        <f>IF('PD1'!$G179&lt;&gt;"",'PD1'!$G179*VLOOKUP('PD1'!$F179,'Group Information'!$A$19:$B$25,2,0),"")</f>
        <v/>
      </c>
      <c r="I179" s="241"/>
      <c r="J179" s="16"/>
      <c r="K179" s="16"/>
      <c r="L179" s="16"/>
      <c r="M179" s="16"/>
      <c r="N179" s="23"/>
      <c r="O179" s="16"/>
      <c r="P179" s="23"/>
      <c r="Q179" s="16"/>
      <c r="R179" s="16"/>
      <c r="T179" s="23" t="str">
        <f>IF('PD1'!$S179&lt;&gt;"",'PD1'!$S179*VLOOKUP('PD1'!$R179,#REF!,2,0),"")</f>
        <v/>
      </c>
      <c r="U179" s="16"/>
      <c r="V179" s="16"/>
      <c r="W179" s="16"/>
      <c r="X179" s="16"/>
      <c r="Y179" s="16"/>
      <c r="Z179" s="16"/>
      <c r="AA179" s="16"/>
      <c r="AB179" s="16"/>
      <c r="AC179" s="16"/>
      <c r="AD179" s="16"/>
    </row>
    <row r="180" spans="1:30" ht="18" customHeight="1" x14ac:dyDescent="0.35">
      <c r="A180" s="239"/>
      <c r="B180" s="224"/>
      <c r="C180" s="224"/>
      <c r="D180" s="222"/>
      <c r="E180" s="222"/>
      <c r="F180" s="223"/>
      <c r="G180" s="432" t="str">
        <f>IF('PD1'!$F180&lt;&gt;"",'PD1'!$C180*'PD1'!$D180+E180,"")</f>
        <v/>
      </c>
      <c r="H180" s="432" t="str">
        <f>IF('PD1'!$G180&lt;&gt;"",'PD1'!$G180*VLOOKUP('PD1'!$F180,'Group Information'!$A$19:$B$25,2,0),"")</f>
        <v/>
      </c>
      <c r="I180" s="241"/>
      <c r="J180" s="16"/>
      <c r="K180" s="16"/>
      <c r="L180" s="16"/>
      <c r="M180" s="16"/>
      <c r="N180" s="23"/>
      <c r="O180" s="16"/>
      <c r="P180" s="23"/>
      <c r="Q180" s="16"/>
      <c r="R180" s="16"/>
      <c r="T180" s="23" t="str">
        <f>IF('PD1'!$S180&lt;&gt;"",'PD1'!$S180*VLOOKUP('PD1'!$R180,#REF!,2,0),"")</f>
        <v/>
      </c>
      <c r="U180" s="16"/>
      <c r="V180" s="16"/>
      <c r="W180" s="16"/>
      <c r="X180" s="16"/>
      <c r="Y180" s="16"/>
      <c r="Z180" s="16"/>
      <c r="AA180" s="16"/>
      <c r="AB180" s="16"/>
      <c r="AC180" s="16"/>
      <c r="AD180" s="16"/>
    </row>
    <row r="181" spans="1:30" ht="18" customHeight="1" x14ac:dyDescent="0.35">
      <c r="A181" s="239"/>
      <c r="B181" s="224"/>
      <c r="C181" s="224"/>
      <c r="D181" s="222"/>
      <c r="E181" s="222"/>
      <c r="F181" s="223"/>
      <c r="G181" s="432" t="str">
        <f>IF('PD1'!$F181&lt;&gt;"",'PD1'!$C181*'PD1'!$D181+E181,"")</f>
        <v/>
      </c>
      <c r="H181" s="432" t="str">
        <f>IF('PD1'!$G181&lt;&gt;"",'PD1'!$G181*VLOOKUP('PD1'!$F181,'Group Information'!$A$19:$B$25,2,0),"")</f>
        <v/>
      </c>
      <c r="I181" s="241"/>
      <c r="J181" s="16"/>
      <c r="K181" s="16"/>
      <c r="L181" s="16"/>
      <c r="M181" s="16"/>
      <c r="N181" s="23"/>
      <c r="O181" s="16"/>
      <c r="P181" s="23"/>
      <c r="Q181" s="16"/>
      <c r="R181" s="16"/>
      <c r="T181" s="23" t="str">
        <f>IF('PD1'!$S181&lt;&gt;"",'PD1'!$S181*VLOOKUP('PD1'!$R181,#REF!,2,0),"")</f>
        <v/>
      </c>
      <c r="U181" s="16"/>
      <c r="V181" s="16"/>
      <c r="W181" s="16"/>
      <c r="X181" s="16"/>
      <c r="Y181" s="16"/>
      <c r="Z181" s="16"/>
      <c r="AA181" s="16"/>
      <c r="AB181" s="16"/>
      <c r="AC181" s="16"/>
      <c r="AD181" s="16"/>
    </row>
    <row r="182" spans="1:30" ht="18" customHeight="1" x14ac:dyDescent="0.35">
      <c r="A182" s="239"/>
      <c r="B182" s="224"/>
      <c r="C182" s="224"/>
      <c r="D182" s="222"/>
      <c r="E182" s="222"/>
      <c r="F182" s="223"/>
      <c r="G182" s="432" t="str">
        <f>IF('PD1'!$F182&lt;&gt;"",'PD1'!$C182*'PD1'!$D182+E182,"")</f>
        <v/>
      </c>
      <c r="H182" s="432" t="str">
        <f>IF('PD1'!$G182&lt;&gt;"",'PD1'!$G182*VLOOKUP('PD1'!$F182,'Group Information'!$A$19:$B$25,2,0),"")</f>
        <v/>
      </c>
      <c r="I182" s="241"/>
      <c r="J182" s="16"/>
      <c r="K182" s="16"/>
      <c r="L182" s="16"/>
      <c r="M182" s="16"/>
      <c r="N182" s="23"/>
      <c r="O182" s="16"/>
      <c r="P182" s="23"/>
      <c r="Q182" s="16"/>
      <c r="R182" s="16"/>
      <c r="T182" s="23" t="str">
        <f>IF('PD1'!$S182&lt;&gt;"",'PD1'!$S182*VLOOKUP('PD1'!$R182,#REF!,2,0),"")</f>
        <v/>
      </c>
      <c r="U182" s="16"/>
      <c r="V182" s="16"/>
      <c r="W182" s="16"/>
      <c r="X182" s="16"/>
      <c r="Y182" s="16"/>
      <c r="Z182" s="16"/>
      <c r="AA182" s="16"/>
      <c r="AB182" s="16"/>
      <c r="AC182" s="16"/>
      <c r="AD182" s="16"/>
    </row>
    <row r="183" spans="1:30" ht="18" customHeight="1" x14ac:dyDescent="0.35">
      <c r="A183" s="239"/>
      <c r="B183" s="224"/>
      <c r="C183" s="224"/>
      <c r="D183" s="222"/>
      <c r="E183" s="222"/>
      <c r="F183" s="223"/>
      <c r="G183" s="432" t="str">
        <f>IF('PD1'!$F183&lt;&gt;"",'PD1'!$C183*'PD1'!$D183+E183,"")</f>
        <v/>
      </c>
      <c r="H183" s="432" t="str">
        <f>IF('PD1'!$G183&lt;&gt;"",'PD1'!$G183*VLOOKUP('PD1'!$F183,'Group Information'!$A$19:$B$25,2,0),"")</f>
        <v/>
      </c>
      <c r="I183" s="241"/>
      <c r="J183" s="16"/>
      <c r="K183" s="16"/>
      <c r="L183" s="16"/>
      <c r="M183" s="16"/>
      <c r="N183" s="23"/>
      <c r="O183" s="16"/>
      <c r="P183" s="23"/>
      <c r="Q183" s="16"/>
      <c r="R183" s="16"/>
      <c r="T183" s="23" t="str">
        <f>IF('PD1'!$S183&lt;&gt;"",'PD1'!$S183*VLOOKUP('PD1'!$R183,#REF!,2,0),"")</f>
        <v/>
      </c>
      <c r="U183" s="16"/>
      <c r="V183" s="16"/>
      <c r="W183" s="16"/>
      <c r="X183" s="16"/>
      <c r="Y183" s="16"/>
      <c r="Z183" s="16"/>
      <c r="AA183" s="16"/>
      <c r="AB183" s="16"/>
      <c r="AC183" s="16"/>
      <c r="AD183" s="16"/>
    </row>
    <row r="184" spans="1:30" ht="18" customHeight="1" x14ac:dyDescent="0.35">
      <c r="A184" s="239"/>
      <c r="B184" s="224"/>
      <c r="C184" s="224"/>
      <c r="D184" s="222"/>
      <c r="E184" s="222"/>
      <c r="F184" s="223"/>
      <c r="G184" s="432" t="str">
        <f>IF('PD1'!$F184&lt;&gt;"",'PD1'!$C184*'PD1'!$D184+E184,"")</f>
        <v/>
      </c>
      <c r="H184" s="432" t="str">
        <f>IF('PD1'!$G184&lt;&gt;"",'PD1'!$G184*VLOOKUP('PD1'!$F184,'Group Information'!$A$19:$B$25,2,0),"")</f>
        <v/>
      </c>
      <c r="I184" s="241"/>
      <c r="J184" s="16"/>
      <c r="K184" s="16"/>
      <c r="L184" s="16"/>
      <c r="M184" s="16"/>
      <c r="N184" s="23"/>
      <c r="O184" s="16"/>
      <c r="P184" s="23"/>
      <c r="Q184" s="16"/>
      <c r="R184" s="16"/>
      <c r="T184" s="23" t="str">
        <f>IF('PD1'!$S184&lt;&gt;"",'PD1'!$S184*VLOOKUP('PD1'!$R184,#REF!,2,0),"")</f>
        <v/>
      </c>
      <c r="U184" s="16"/>
      <c r="V184" s="16"/>
      <c r="W184" s="16"/>
      <c r="X184" s="16"/>
      <c r="Y184" s="16"/>
      <c r="Z184" s="16"/>
      <c r="AA184" s="16"/>
      <c r="AB184" s="16"/>
      <c r="AC184" s="16"/>
      <c r="AD184" s="16"/>
    </row>
    <row r="185" spans="1:30" ht="18" customHeight="1" x14ac:dyDescent="0.35">
      <c r="A185" s="239"/>
      <c r="B185" s="224"/>
      <c r="C185" s="224"/>
      <c r="D185" s="222"/>
      <c r="E185" s="222"/>
      <c r="F185" s="223"/>
      <c r="G185" s="432" t="str">
        <f>IF('PD1'!$F185&lt;&gt;"",'PD1'!$C185*'PD1'!$D185+E185,"")</f>
        <v/>
      </c>
      <c r="H185" s="432" t="str">
        <f>IF('PD1'!$G185&lt;&gt;"",'PD1'!$G185*VLOOKUP('PD1'!$F185,'Group Information'!$A$19:$B$25,2,0),"")</f>
        <v/>
      </c>
      <c r="I185" s="241"/>
      <c r="J185" s="16"/>
      <c r="K185" s="16"/>
      <c r="L185" s="16"/>
      <c r="M185" s="16"/>
      <c r="N185" s="23"/>
      <c r="O185" s="16"/>
      <c r="P185" s="23"/>
      <c r="Q185" s="16"/>
      <c r="R185" s="16"/>
      <c r="T185" s="23" t="str">
        <f>IF('PD1'!$S185&lt;&gt;"",'PD1'!$S185*VLOOKUP('PD1'!$R185,#REF!,2,0),"")</f>
        <v/>
      </c>
      <c r="U185" s="16"/>
      <c r="V185" s="16"/>
      <c r="W185" s="16"/>
      <c r="X185" s="16"/>
      <c r="Y185" s="16"/>
      <c r="Z185" s="16"/>
      <c r="AA185" s="16"/>
      <c r="AB185" s="16"/>
      <c r="AC185" s="16"/>
      <c r="AD185" s="16"/>
    </row>
    <row r="186" spans="1:30" ht="18" customHeight="1" x14ac:dyDescent="0.35">
      <c r="A186" s="239"/>
      <c r="B186" s="224"/>
      <c r="C186" s="224"/>
      <c r="D186" s="222"/>
      <c r="E186" s="222"/>
      <c r="F186" s="223"/>
      <c r="G186" s="432" t="str">
        <f>IF('PD1'!$F186&lt;&gt;"",'PD1'!$C186*'PD1'!$D186+E186,"")</f>
        <v/>
      </c>
      <c r="H186" s="432" t="str">
        <f>IF('PD1'!$G186&lt;&gt;"",'PD1'!$G186*VLOOKUP('PD1'!$F186,'Group Information'!$A$19:$B$25,2,0),"")</f>
        <v/>
      </c>
      <c r="I186" s="241"/>
      <c r="J186" s="16"/>
      <c r="K186" s="16"/>
      <c r="L186" s="16"/>
      <c r="M186" s="16"/>
      <c r="N186" s="23"/>
      <c r="O186" s="16"/>
      <c r="P186" s="23"/>
      <c r="Q186" s="16"/>
      <c r="R186" s="16"/>
      <c r="T186" s="23" t="str">
        <f>IF('PD1'!$S186&lt;&gt;"",'PD1'!$S186*VLOOKUP('PD1'!$R186,#REF!,2,0),"")</f>
        <v/>
      </c>
      <c r="U186" s="16"/>
      <c r="V186" s="16"/>
      <c r="W186" s="16"/>
      <c r="X186" s="16"/>
      <c r="Y186" s="16"/>
      <c r="Z186" s="16"/>
      <c r="AA186" s="16"/>
      <c r="AB186" s="16"/>
      <c r="AC186" s="16"/>
      <c r="AD186" s="16"/>
    </row>
    <row r="187" spans="1:30" ht="18" customHeight="1" x14ac:dyDescent="0.35">
      <c r="A187" s="239"/>
      <c r="B187" s="224"/>
      <c r="C187" s="224"/>
      <c r="D187" s="222"/>
      <c r="E187" s="222"/>
      <c r="F187" s="223"/>
      <c r="G187" s="432" t="str">
        <f>IF('PD1'!$F187&lt;&gt;"",'PD1'!$C187*'PD1'!$D187+E187,"")</f>
        <v/>
      </c>
      <c r="H187" s="432" t="str">
        <f>IF('PD1'!$G187&lt;&gt;"",'PD1'!$G187*VLOOKUP('PD1'!$F187,'Group Information'!$A$19:$B$25,2,0),"")</f>
        <v/>
      </c>
      <c r="I187" s="241"/>
      <c r="J187" s="16"/>
      <c r="K187" s="16"/>
      <c r="L187" s="16"/>
      <c r="M187" s="16"/>
      <c r="N187" s="23"/>
      <c r="O187" s="16"/>
      <c r="P187" s="23"/>
      <c r="Q187" s="16"/>
      <c r="R187" s="16"/>
      <c r="T187" s="23" t="str">
        <f>IF('PD1'!$S187&lt;&gt;"",'PD1'!$S187*VLOOKUP('PD1'!$R187,#REF!,2,0),"")</f>
        <v/>
      </c>
      <c r="U187" s="16"/>
      <c r="V187" s="16"/>
      <c r="W187" s="16"/>
      <c r="X187" s="16"/>
      <c r="Y187" s="16"/>
      <c r="Z187" s="16"/>
      <c r="AA187" s="16"/>
      <c r="AB187" s="16"/>
      <c r="AC187" s="16"/>
      <c r="AD187" s="16"/>
    </row>
    <row r="188" spans="1:30" ht="18" customHeight="1" x14ac:dyDescent="0.35">
      <c r="A188" s="239"/>
      <c r="B188" s="224"/>
      <c r="C188" s="224"/>
      <c r="D188" s="222"/>
      <c r="E188" s="222"/>
      <c r="F188" s="223"/>
      <c r="G188" s="432" t="str">
        <f>IF('PD1'!$F188&lt;&gt;"",'PD1'!$C188*'PD1'!$D188+E188,"")</f>
        <v/>
      </c>
      <c r="H188" s="432" t="str">
        <f>IF('PD1'!$G188&lt;&gt;"",'PD1'!$G188*VLOOKUP('PD1'!$F188,'Group Information'!$A$19:$B$25,2,0),"")</f>
        <v/>
      </c>
      <c r="I188" s="241"/>
      <c r="J188" s="16"/>
      <c r="K188" s="16"/>
      <c r="L188" s="16"/>
      <c r="M188" s="16"/>
      <c r="N188" s="23"/>
      <c r="O188" s="16"/>
      <c r="P188" s="23"/>
      <c r="Q188" s="16"/>
      <c r="R188" s="16"/>
      <c r="T188" s="23" t="str">
        <f>IF('PD1'!$S188&lt;&gt;"",'PD1'!$S188*VLOOKUP('PD1'!$R188,#REF!,2,0),"")</f>
        <v/>
      </c>
      <c r="U188" s="16"/>
      <c r="V188" s="16"/>
      <c r="W188" s="16"/>
      <c r="X188" s="16"/>
      <c r="Y188" s="16"/>
      <c r="Z188" s="16"/>
      <c r="AA188" s="16"/>
      <c r="AB188" s="16"/>
      <c r="AC188" s="16"/>
      <c r="AD188" s="16"/>
    </row>
    <row r="189" spans="1:30" ht="18" customHeight="1" x14ac:dyDescent="0.35">
      <c r="A189" s="239"/>
      <c r="B189" s="224"/>
      <c r="C189" s="224"/>
      <c r="D189" s="222"/>
      <c r="E189" s="222"/>
      <c r="F189" s="223"/>
      <c r="G189" s="432" t="str">
        <f>IF('PD1'!$F189&lt;&gt;"",'PD1'!$C189*'PD1'!$D189+E189,"")</f>
        <v/>
      </c>
      <c r="H189" s="432" t="str">
        <f>IF('PD1'!$G189&lt;&gt;"",'PD1'!$G189*VLOOKUP('PD1'!$F189,'Group Information'!$A$19:$B$25,2,0),"")</f>
        <v/>
      </c>
      <c r="I189" s="241"/>
      <c r="J189" s="16"/>
      <c r="K189" s="16"/>
      <c r="L189" s="16"/>
      <c r="M189" s="16"/>
      <c r="N189" s="23"/>
      <c r="O189" s="16"/>
      <c r="P189" s="23"/>
      <c r="Q189" s="16"/>
      <c r="R189" s="16"/>
      <c r="T189" s="23" t="str">
        <f>IF('PD1'!$S189&lt;&gt;"",'PD1'!$S189*VLOOKUP('PD1'!$R189,#REF!,2,0),"")</f>
        <v/>
      </c>
      <c r="U189" s="16"/>
      <c r="V189" s="16"/>
      <c r="W189" s="16"/>
      <c r="X189" s="16"/>
      <c r="Y189" s="16"/>
      <c r="Z189" s="16"/>
      <c r="AA189" s="16"/>
      <c r="AB189" s="16"/>
      <c r="AC189" s="16"/>
      <c r="AD189" s="16"/>
    </row>
    <row r="190" spans="1:30" ht="18" customHeight="1" x14ac:dyDescent="0.35">
      <c r="A190" s="239"/>
      <c r="B190" s="224"/>
      <c r="C190" s="224"/>
      <c r="D190" s="222"/>
      <c r="E190" s="222"/>
      <c r="F190" s="223"/>
      <c r="G190" s="432" t="str">
        <f>IF('PD1'!$F190&lt;&gt;"",'PD1'!$C190*'PD1'!$D190+E190,"")</f>
        <v/>
      </c>
      <c r="H190" s="432" t="str">
        <f>IF('PD1'!$G190&lt;&gt;"",'PD1'!$G190*VLOOKUP('PD1'!$F190,'Group Information'!$A$19:$B$25,2,0),"")</f>
        <v/>
      </c>
      <c r="I190" s="241"/>
      <c r="J190" s="16"/>
      <c r="K190" s="16"/>
      <c r="L190" s="16"/>
      <c r="M190" s="16"/>
      <c r="N190" s="23"/>
      <c r="O190" s="16"/>
      <c r="P190" s="23"/>
      <c r="Q190" s="16"/>
      <c r="R190" s="16"/>
      <c r="T190" s="23" t="str">
        <f>IF('PD1'!$S190&lt;&gt;"",'PD1'!$S190*VLOOKUP('PD1'!$R190,#REF!,2,0),"")</f>
        <v/>
      </c>
      <c r="U190" s="16"/>
      <c r="V190" s="16"/>
      <c r="W190" s="16"/>
      <c r="X190" s="16"/>
      <c r="Y190" s="16"/>
      <c r="Z190" s="16"/>
      <c r="AA190" s="16"/>
      <c r="AB190" s="16"/>
      <c r="AC190" s="16"/>
      <c r="AD190" s="16"/>
    </row>
    <row r="191" spans="1:30" ht="18" customHeight="1" x14ac:dyDescent="0.35">
      <c r="A191" s="239"/>
      <c r="B191" s="224"/>
      <c r="C191" s="224"/>
      <c r="D191" s="222"/>
      <c r="E191" s="222"/>
      <c r="F191" s="223"/>
      <c r="G191" s="432" t="str">
        <f>IF('PD1'!$F191&lt;&gt;"",'PD1'!$C191*'PD1'!$D191+E191,"")</f>
        <v/>
      </c>
      <c r="H191" s="432" t="str">
        <f>IF('PD1'!$G191&lt;&gt;"",'PD1'!$G191*VLOOKUP('PD1'!$F191,'Group Information'!$A$19:$B$25,2,0),"")</f>
        <v/>
      </c>
      <c r="I191" s="241"/>
      <c r="J191" s="16"/>
      <c r="K191" s="16"/>
      <c r="L191" s="16"/>
      <c r="M191" s="16"/>
      <c r="N191" s="23"/>
      <c r="O191" s="16"/>
      <c r="P191" s="23"/>
      <c r="Q191" s="16"/>
      <c r="R191" s="16"/>
      <c r="T191" s="23" t="str">
        <f>IF('PD1'!$S191&lt;&gt;"",'PD1'!$S191*VLOOKUP('PD1'!$R191,#REF!,2,0),"")</f>
        <v/>
      </c>
      <c r="U191" s="16"/>
      <c r="V191" s="16"/>
      <c r="W191" s="16"/>
      <c r="X191" s="16"/>
      <c r="Y191" s="16"/>
      <c r="Z191" s="16"/>
      <c r="AA191" s="16"/>
      <c r="AB191" s="16"/>
      <c r="AC191" s="16"/>
      <c r="AD191" s="16"/>
    </row>
    <row r="192" spans="1:30" ht="18" customHeight="1" x14ac:dyDescent="0.35">
      <c r="A192" s="239"/>
      <c r="B192" s="224"/>
      <c r="C192" s="224"/>
      <c r="D192" s="222"/>
      <c r="E192" s="222"/>
      <c r="F192" s="223"/>
      <c r="G192" s="432" t="str">
        <f>IF('PD1'!$F192&lt;&gt;"",'PD1'!$C192*'PD1'!$D192+E192,"")</f>
        <v/>
      </c>
      <c r="H192" s="432" t="str">
        <f>IF('PD1'!$G192&lt;&gt;"",'PD1'!$G192*VLOOKUP('PD1'!$F192,'Group Information'!$A$19:$B$25,2,0),"")</f>
        <v/>
      </c>
      <c r="I192" s="241"/>
      <c r="J192" s="16"/>
      <c r="K192" s="16"/>
      <c r="L192" s="16"/>
      <c r="M192" s="16"/>
      <c r="N192" s="23"/>
      <c r="O192" s="16"/>
      <c r="P192" s="23"/>
      <c r="Q192" s="16"/>
      <c r="R192" s="16"/>
      <c r="T192" s="23" t="str">
        <f>IF('PD1'!$S192&lt;&gt;"",'PD1'!$S192*VLOOKUP('PD1'!$R192,#REF!,2,0),"")</f>
        <v/>
      </c>
      <c r="U192" s="16"/>
      <c r="V192" s="16"/>
      <c r="W192" s="16"/>
      <c r="X192" s="16"/>
      <c r="Y192" s="16"/>
      <c r="Z192" s="16"/>
      <c r="AA192" s="16"/>
      <c r="AB192" s="16"/>
      <c r="AC192" s="16"/>
      <c r="AD192" s="16"/>
    </row>
    <row r="193" spans="1:30" ht="18" customHeight="1" x14ac:dyDescent="0.35">
      <c r="A193" s="239"/>
      <c r="B193" s="224"/>
      <c r="C193" s="224"/>
      <c r="D193" s="222"/>
      <c r="E193" s="222"/>
      <c r="F193" s="223"/>
      <c r="G193" s="432" t="str">
        <f>IF('PD1'!$F193&lt;&gt;"",'PD1'!$C193*'PD1'!$D193+E193,"")</f>
        <v/>
      </c>
      <c r="H193" s="432" t="str">
        <f>IF('PD1'!$G193&lt;&gt;"",'PD1'!$G193*VLOOKUP('PD1'!$F193,'Group Information'!$A$19:$B$25,2,0),"")</f>
        <v/>
      </c>
      <c r="I193" s="241"/>
      <c r="J193" s="16"/>
      <c r="K193" s="16"/>
      <c r="L193" s="16"/>
      <c r="M193" s="16"/>
      <c r="N193" s="23"/>
      <c r="O193" s="16"/>
      <c r="P193" s="23"/>
      <c r="Q193" s="16"/>
      <c r="R193" s="16"/>
      <c r="T193" s="23" t="str">
        <f>IF('PD1'!$S193&lt;&gt;"",'PD1'!$S193*VLOOKUP('PD1'!$R193,#REF!,2,0),"")</f>
        <v/>
      </c>
      <c r="U193" s="16"/>
      <c r="V193" s="16"/>
      <c r="W193" s="16"/>
      <c r="X193" s="16"/>
      <c r="Y193" s="16"/>
      <c r="Z193" s="16"/>
      <c r="AA193" s="16"/>
      <c r="AB193" s="16"/>
      <c r="AC193" s="16"/>
      <c r="AD193" s="16"/>
    </row>
    <row r="194" spans="1:30" ht="18" customHeight="1" x14ac:dyDescent="0.35">
      <c r="A194" s="239"/>
      <c r="B194" s="224"/>
      <c r="C194" s="224"/>
      <c r="D194" s="222"/>
      <c r="E194" s="222"/>
      <c r="F194" s="223"/>
      <c r="G194" s="432" t="str">
        <f>IF('PD1'!$F194&lt;&gt;"",'PD1'!$C194*'PD1'!$D194+E194,"")</f>
        <v/>
      </c>
      <c r="H194" s="432" t="str">
        <f>IF('PD1'!$G194&lt;&gt;"",'PD1'!$G194*VLOOKUP('PD1'!$F194,'Group Information'!$A$19:$B$25,2,0),"")</f>
        <v/>
      </c>
      <c r="I194" s="241"/>
      <c r="J194" s="16"/>
      <c r="K194" s="16"/>
      <c r="L194" s="16"/>
      <c r="M194" s="16"/>
      <c r="N194" s="23"/>
      <c r="O194" s="16"/>
      <c r="P194" s="23"/>
      <c r="Q194" s="16"/>
      <c r="R194" s="16"/>
      <c r="T194" s="23" t="str">
        <f>IF('PD1'!$S194&lt;&gt;"",'PD1'!$S194*VLOOKUP('PD1'!$R194,#REF!,2,0),"")</f>
        <v/>
      </c>
      <c r="U194" s="16"/>
      <c r="V194" s="16"/>
      <c r="W194" s="16"/>
      <c r="X194" s="16"/>
      <c r="Y194" s="16"/>
      <c r="Z194" s="16"/>
      <c r="AA194" s="16"/>
      <c r="AB194" s="16"/>
      <c r="AC194" s="16"/>
      <c r="AD194" s="16"/>
    </row>
    <row r="195" spans="1:30" ht="18" customHeight="1" x14ac:dyDescent="0.35">
      <c r="A195" s="239"/>
      <c r="B195" s="224"/>
      <c r="C195" s="224"/>
      <c r="D195" s="222"/>
      <c r="E195" s="222"/>
      <c r="F195" s="223"/>
      <c r="G195" s="432" t="str">
        <f>IF('PD1'!$F195&lt;&gt;"",'PD1'!$C195*'PD1'!$D195+E195,"")</f>
        <v/>
      </c>
      <c r="H195" s="432" t="str">
        <f>IF('PD1'!$G195&lt;&gt;"",'PD1'!$G195*VLOOKUP('PD1'!$F195,'Group Information'!$A$19:$B$25,2,0),"")</f>
        <v/>
      </c>
      <c r="I195" s="241"/>
      <c r="J195" s="16"/>
      <c r="K195" s="16"/>
      <c r="L195" s="16"/>
      <c r="M195" s="16"/>
      <c r="N195" s="23"/>
      <c r="O195" s="16"/>
      <c r="P195" s="23"/>
      <c r="Q195" s="16"/>
      <c r="R195" s="16"/>
      <c r="T195" s="23" t="str">
        <f>IF('PD1'!$S195&lt;&gt;"",'PD1'!$S195*VLOOKUP('PD1'!$R195,#REF!,2,0),"")</f>
        <v/>
      </c>
      <c r="U195" s="16"/>
      <c r="V195" s="16"/>
      <c r="W195" s="16"/>
      <c r="X195" s="16"/>
      <c r="Y195" s="16"/>
      <c r="Z195" s="16"/>
      <c r="AA195" s="16"/>
      <c r="AB195" s="16"/>
      <c r="AC195" s="16"/>
      <c r="AD195" s="16"/>
    </row>
    <row r="196" spans="1:30" ht="18" customHeight="1" x14ac:dyDescent="0.35">
      <c r="A196" s="239"/>
      <c r="B196" s="224"/>
      <c r="C196" s="224"/>
      <c r="D196" s="222"/>
      <c r="E196" s="222"/>
      <c r="F196" s="223"/>
      <c r="G196" s="432" t="str">
        <f>IF('PD1'!$F196&lt;&gt;"",'PD1'!$C196*'PD1'!$D196+E196,"")</f>
        <v/>
      </c>
      <c r="H196" s="432" t="str">
        <f>IF('PD1'!$G196&lt;&gt;"",'PD1'!$G196*VLOOKUP('PD1'!$F196,'Group Information'!$A$19:$B$25,2,0),"")</f>
        <v/>
      </c>
      <c r="I196" s="241"/>
      <c r="J196" s="16"/>
      <c r="K196" s="16"/>
      <c r="L196" s="16"/>
      <c r="M196" s="16"/>
      <c r="N196" s="23"/>
      <c r="O196" s="16"/>
      <c r="P196" s="23"/>
      <c r="Q196" s="16"/>
      <c r="R196" s="16"/>
      <c r="T196" s="23" t="str">
        <f>IF('PD1'!$S196&lt;&gt;"",'PD1'!$S196*VLOOKUP('PD1'!$R196,#REF!,2,0),"")</f>
        <v/>
      </c>
      <c r="U196" s="16"/>
      <c r="V196" s="16"/>
      <c r="W196" s="16"/>
      <c r="X196" s="16"/>
      <c r="Y196" s="16"/>
      <c r="Z196" s="16"/>
      <c r="AA196" s="16"/>
      <c r="AB196" s="16"/>
      <c r="AC196" s="16"/>
      <c r="AD196" s="16"/>
    </row>
    <row r="197" spans="1:30" ht="18" customHeight="1" x14ac:dyDescent="0.35">
      <c r="A197" s="239"/>
      <c r="B197" s="224"/>
      <c r="C197" s="224"/>
      <c r="D197" s="222"/>
      <c r="E197" s="222"/>
      <c r="F197" s="223"/>
      <c r="G197" s="432" t="str">
        <f>IF('PD1'!$F197&lt;&gt;"",'PD1'!$C197*'PD1'!$D197+E197,"")</f>
        <v/>
      </c>
      <c r="H197" s="432" t="str">
        <f>IF('PD1'!$G197&lt;&gt;"",'PD1'!$G197*VLOOKUP('PD1'!$F197,'Group Information'!$A$19:$B$25,2,0),"")</f>
        <v/>
      </c>
      <c r="I197" s="241"/>
      <c r="J197" s="16"/>
      <c r="K197" s="16"/>
      <c r="L197" s="16"/>
      <c r="M197" s="16"/>
      <c r="N197" s="23"/>
      <c r="O197" s="16"/>
      <c r="P197" s="23"/>
      <c r="Q197" s="16"/>
      <c r="R197" s="16"/>
      <c r="T197" s="23" t="str">
        <f>IF('PD1'!$S197&lt;&gt;"",'PD1'!$S197*VLOOKUP('PD1'!$R197,#REF!,2,0),"")</f>
        <v/>
      </c>
      <c r="U197" s="16"/>
      <c r="V197" s="16"/>
      <c r="W197" s="16"/>
      <c r="X197" s="16"/>
      <c r="Y197" s="16"/>
      <c r="Z197" s="16"/>
      <c r="AA197" s="16"/>
      <c r="AB197" s="16"/>
      <c r="AC197" s="16"/>
      <c r="AD197" s="16"/>
    </row>
    <row r="198" spans="1:30" ht="18" customHeight="1" x14ac:dyDescent="0.35">
      <c r="A198" s="239"/>
      <c r="B198" s="224"/>
      <c r="C198" s="224"/>
      <c r="D198" s="222"/>
      <c r="E198" s="222"/>
      <c r="F198" s="223"/>
      <c r="G198" s="432" t="str">
        <f>IF('PD1'!$F198&lt;&gt;"",'PD1'!$C198*'PD1'!$D198+E198,"")</f>
        <v/>
      </c>
      <c r="H198" s="432" t="str">
        <f>IF('PD1'!$G198&lt;&gt;"",'PD1'!$G198*VLOOKUP('PD1'!$F198,'Group Information'!$A$19:$B$25,2,0),"")</f>
        <v/>
      </c>
      <c r="I198" s="241"/>
      <c r="J198" s="16"/>
      <c r="K198" s="16"/>
      <c r="L198" s="16"/>
      <c r="M198" s="16"/>
      <c r="N198" s="23"/>
      <c r="O198" s="16"/>
      <c r="P198" s="23"/>
      <c r="Q198" s="16"/>
      <c r="R198" s="16"/>
      <c r="T198" s="23" t="str">
        <f>IF('PD1'!$S198&lt;&gt;"",'PD1'!$S198*VLOOKUP('PD1'!$R198,#REF!,2,0),"")</f>
        <v/>
      </c>
      <c r="U198" s="16"/>
      <c r="V198" s="16"/>
      <c r="W198" s="16"/>
      <c r="X198" s="16"/>
      <c r="Y198" s="16"/>
      <c r="Z198" s="16"/>
      <c r="AA198" s="16"/>
      <c r="AB198" s="16"/>
      <c r="AC198" s="16"/>
      <c r="AD198" s="16"/>
    </row>
    <row r="199" spans="1:30" ht="18" customHeight="1" x14ac:dyDescent="0.35">
      <c r="A199" s="239"/>
      <c r="B199" s="224"/>
      <c r="C199" s="224"/>
      <c r="D199" s="222"/>
      <c r="E199" s="222"/>
      <c r="F199" s="223"/>
      <c r="G199" s="432" t="str">
        <f>IF('PD1'!$F199&lt;&gt;"",'PD1'!$C199*'PD1'!$D199+E199,"")</f>
        <v/>
      </c>
      <c r="H199" s="432" t="str">
        <f>IF('PD1'!$G199&lt;&gt;"",'PD1'!$G199*VLOOKUP('PD1'!$F199,'Group Information'!$A$19:$B$25,2,0),"")</f>
        <v/>
      </c>
      <c r="I199" s="241"/>
      <c r="J199" s="16"/>
      <c r="K199" s="16"/>
      <c r="L199" s="16"/>
      <c r="M199" s="16"/>
      <c r="N199" s="23"/>
      <c r="O199" s="16"/>
      <c r="P199" s="23"/>
      <c r="Q199" s="16"/>
      <c r="R199" s="16"/>
      <c r="T199" s="23" t="str">
        <f>IF('PD1'!$S199&lt;&gt;"",'PD1'!$S199*VLOOKUP('PD1'!$R199,#REF!,2,0),"")</f>
        <v/>
      </c>
      <c r="U199" s="16"/>
      <c r="V199" s="16"/>
      <c r="W199" s="16"/>
      <c r="X199" s="16"/>
      <c r="Y199" s="16"/>
      <c r="Z199" s="16"/>
      <c r="AA199" s="16"/>
      <c r="AB199" s="16"/>
      <c r="AC199" s="16"/>
      <c r="AD199" s="16"/>
    </row>
    <row r="200" spans="1:30" ht="18" customHeight="1" x14ac:dyDescent="0.35">
      <c r="A200" s="239"/>
      <c r="B200" s="224"/>
      <c r="C200" s="224"/>
      <c r="D200" s="222"/>
      <c r="E200" s="222"/>
      <c r="F200" s="223"/>
      <c r="G200" s="432" t="str">
        <f>IF('PD1'!$F200&lt;&gt;"",'PD1'!$C200*'PD1'!$D200+E200,"")</f>
        <v/>
      </c>
      <c r="H200" s="432" t="str">
        <f>IF('PD1'!$G200&lt;&gt;"",'PD1'!$G200*VLOOKUP('PD1'!$F200,'Group Information'!$A$19:$B$25,2,0),"")</f>
        <v/>
      </c>
      <c r="I200" s="241"/>
      <c r="J200" s="16"/>
      <c r="K200" s="16"/>
      <c r="L200" s="16"/>
      <c r="M200" s="16"/>
      <c r="N200" s="23"/>
      <c r="O200" s="16"/>
      <c r="P200" s="23"/>
      <c r="Q200" s="16"/>
      <c r="R200" s="16"/>
      <c r="T200" s="23" t="str">
        <f>IF('PD1'!$S200&lt;&gt;"",'PD1'!$S200*VLOOKUP('PD1'!$R200,#REF!,2,0),"")</f>
        <v/>
      </c>
      <c r="U200" s="16"/>
      <c r="V200" s="16"/>
      <c r="W200" s="16"/>
      <c r="X200" s="16"/>
      <c r="Y200" s="16"/>
      <c r="Z200" s="16"/>
      <c r="AA200" s="16"/>
      <c r="AB200" s="16"/>
      <c r="AC200" s="16"/>
      <c r="AD200" s="16"/>
    </row>
    <row r="201" spans="1:30" ht="18" customHeight="1" x14ac:dyDescent="0.35">
      <c r="A201" s="239"/>
      <c r="B201" s="224"/>
      <c r="C201" s="224"/>
      <c r="D201" s="222"/>
      <c r="E201" s="222"/>
      <c r="F201" s="223"/>
      <c r="G201" s="432" t="str">
        <f>IF('PD1'!$F201&lt;&gt;"",'PD1'!$C201*'PD1'!$D201+E201,"")</f>
        <v/>
      </c>
      <c r="H201" s="432" t="str">
        <f>IF('PD1'!$G201&lt;&gt;"",'PD1'!$G201*VLOOKUP('PD1'!$F201,'Group Information'!$A$19:$B$25,2,0),"")</f>
        <v/>
      </c>
      <c r="I201" s="241"/>
      <c r="J201" s="16"/>
      <c r="K201" s="16"/>
      <c r="L201" s="16"/>
      <c r="M201" s="16"/>
      <c r="N201" s="23"/>
      <c r="O201" s="16"/>
      <c r="P201" s="23"/>
      <c r="Q201" s="16"/>
      <c r="R201" s="16"/>
      <c r="T201" s="23" t="str">
        <f>IF('PD1'!$S201&lt;&gt;"",'PD1'!$S201*VLOOKUP('PD1'!$R201,#REF!,2,0),"")</f>
        <v/>
      </c>
      <c r="U201" s="16"/>
      <c r="V201" s="16"/>
      <c r="W201" s="16"/>
      <c r="X201" s="16"/>
      <c r="Y201" s="16"/>
      <c r="Z201" s="16"/>
      <c r="AA201" s="16"/>
      <c r="AB201" s="16"/>
      <c r="AC201" s="16"/>
      <c r="AD201" s="16"/>
    </row>
    <row r="202" spans="1:30" ht="18" customHeight="1" x14ac:dyDescent="0.35">
      <c r="A202" s="239"/>
      <c r="B202" s="224"/>
      <c r="C202" s="224"/>
      <c r="D202" s="222"/>
      <c r="E202" s="222"/>
      <c r="F202" s="223"/>
      <c r="G202" s="432" t="str">
        <f>IF('PD1'!$F202&lt;&gt;"",'PD1'!$C202*'PD1'!$D202+E202,"")</f>
        <v/>
      </c>
      <c r="H202" s="432" t="str">
        <f>IF('PD1'!$G202&lt;&gt;"",'PD1'!$G202*VLOOKUP('PD1'!$F202,'Group Information'!$A$19:$B$25,2,0),"")</f>
        <v/>
      </c>
      <c r="I202" s="241"/>
      <c r="J202" s="16"/>
      <c r="K202" s="16"/>
      <c r="L202" s="16"/>
      <c r="M202" s="16"/>
      <c r="N202" s="23"/>
      <c r="O202" s="16"/>
      <c r="P202" s="23"/>
      <c r="Q202" s="16"/>
      <c r="R202" s="16"/>
      <c r="T202" s="23" t="str">
        <f>IF('PD1'!$S202&lt;&gt;"",'PD1'!$S202*VLOOKUP('PD1'!$R202,#REF!,2,0),"")</f>
        <v/>
      </c>
      <c r="U202" s="16"/>
      <c r="V202" s="16"/>
      <c r="W202" s="16"/>
      <c r="X202" s="16"/>
      <c r="Y202" s="16"/>
      <c r="Z202" s="16"/>
      <c r="AA202" s="16"/>
      <c r="AB202" s="16"/>
      <c r="AC202" s="16"/>
      <c r="AD202" s="16"/>
    </row>
    <row r="203" spans="1:30" ht="18" customHeight="1" x14ac:dyDescent="0.35">
      <c r="A203" s="239"/>
      <c r="B203" s="224"/>
      <c r="C203" s="224"/>
      <c r="D203" s="222"/>
      <c r="E203" s="222"/>
      <c r="F203" s="223"/>
      <c r="G203" s="432" t="str">
        <f>IF('PD1'!$F203&lt;&gt;"",'PD1'!$C203*'PD1'!$D203+E203,"")</f>
        <v/>
      </c>
      <c r="H203" s="432" t="str">
        <f>IF('PD1'!$G203&lt;&gt;"",'PD1'!$G203*VLOOKUP('PD1'!$F203,'Group Information'!$A$19:$B$25,2,0),"")</f>
        <v/>
      </c>
      <c r="I203" s="241"/>
      <c r="J203" s="16"/>
      <c r="K203" s="16"/>
      <c r="L203" s="16"/>
      <c r="M203" s="16"/>
      <c r="N203" s="23"/>
      <c r="O203" s="16"/>
      <c r="P203" s="23"/>
      <c r="Q203" s="16"/>
      <c r="R203" s="16"/>
      <c r="T203" s="23" t="str">
        <f>IF('PD1'!$S203&lt;&gt;"",'PD1'!$S203*VLOOKUP('PD1'!$R203,#REF!,2,0),"")</f>
        <v/>
      </c>
      <c r="U203" s="16"/>
      <c r="V203" s="16"/>
      <c r="W203" s="16"/>
      <c r="X203" s="16"/>
      <c r="Y203" s="16"/>
      <c r="Z203" s="16"/>
      <c r="AA203" s="16"/>
      <c r="AB203" s="16"/>
      <c r="AC203" s="16"/>
      <c r="AD203" s="16"/>
    </row>
    <row r="204" spans="1:30" ht="18" customHeight="1" x14ac:dyDescent="0.35">
      <c r="A204" s="239"/>
      <c r="B204" s="224"/>
      <c r="C204" s="224"/>
      <c r="D204" s="222"/>
      <c r="E204" s="222"/>
      <c r="F204" s="223"/>
      <c r="G204" s="432" t="str">
        <f>IF('PD1'!$F204&lt;&gt;"",'PD1'!$C204*'PD1'!$D204+E204,"")</f>
        <v/>
      </c>
      <c r="H204" s="432" t="str">
        <f>IF('PD1'!$G204&lt;&gt;"",'PD1'!$G204*VLOOKUP('PD1'!$F204,'Group Information'!$A$19:$B$25,2,0),"")</f>
        <v/>
      </c>
      <c r="I204" s="241"/>
      <c r="J204" s="16"/>
      <c r="K204" s="16"/>
      <c r="L204" s="16"/>
      <c r="M204" s="16"/>
      <c r="N204" s="23"/>
      <c r="O204" s="16"/>
      <c r="P204" s="23"/>
      <c r="Q204" s="16"/>
      <c r="R204" s="16"/>
      <c r="T204" s="23" t="str">
        <f>IF('PD1'!$S204&lt;&gt;"",'PD1'!$S204*VLOOKUP('PD1'!$R204,#REF!,2,0),"")</f>
        <v/>
      </c>
      <c r="U204" s="16"/>
      <c r="V204" s="16"/>
      <c r="W204" s="16"/>
      <c r="X204" s="16"/>
      <c r="Y204" s="16"/>
      <c r="Z204" s="16"/>
      <c r="AA204" s="16"/>
      <c r="AB204" s="16"/>
      <c r="AC204" s="16"/>
      <c r="AD204" s="16"/>
    </row>
    <row r="205" spans="1:30" ht="18" customHeight="1" x14ac:dyDescent="0.35">
      <c r="A205" s="239"/>
      <c r="B205" s="224"/>
      <c r="C205" s="224"/>
      <c r="D205" s="222"/>
      <c r="E205" s="222"/>
      <c r="F205" s="223"/>
      <c r="G205" s="432" t="str">
        <f>IF('PD1'!$F205&lt;&gt;"",'PD1'!$C205*'PD1'!$D205+E205,"")</f>
        <v/>
      </c>
      <c r="H205" s="432" t="str">
        <f>IF('PD1'!$G205&lt;&gt;"",'PD1'!$G205*VLOOKUP('PD1'!$F205,'Group Information'!$A$19:$B$25,2,0),"")</f>
        <v/>
      </c>
      <c r="I205" s="241"/>
      <c r="J205" s="16"/>
      <c r="K205" s="16"/>
      <c r="L205" s="16"/>
      <c r="M205" s="16"/>
      <c r="N205" s="23"/>
      <c r="O205" s="16"/>
      <c r="P205" s="23"/>
      <c r="Q205" s="16"/>
      <c r="R205" s="16"/>
      <c r="T205" s="23" t="str">
        <f>IF('PD1'!$S205&lt;&gt;"",'PD1'!$S205*VLOOKUP('PD1'!$R205,#REF!,2,0),"")</f>
        <v/>
      </c>
      <c r="U205" s="16"/>
      <c r="V205" s="16"/>
      <c r="W205" s="16"/>
      <c r="X205" s="16"/>
      <c r="Y205" s="16"/>
      <c r="Z205" s="16"/>
      <c r="AA205" s="16"/>
      <c r="AB205" s="16"/>
      <c r="AC205" s="16"/>
      <c r="AD205" s="16"/>
    </row>
    <row r="206" spans="1:30" ht="18" customHeight="1" x14ac:dyDescent="0.35">
      <c r="A206" s="239"/>
      <c r="B206" s="224"/>
      <c r="C206" s="224"/>
      <c r="D206" s="222"/>
      <c r="E206" s="222"/>
      <c r="F206" s="223"/>
      <c r="G206" s="432" t="str">
        <f>IF('PD1'!$F206&lt;&gt;"",'PD1'!$C206*'PD1'!$D206+E206,"")</f>
        <v/>
      </c>
      <c r="H206" s="432" t="str">
        <f>IF('PD1'!$G206&lt;&gt;"",'PD1'!$G206*VLOOKUP('PD1'!$F206,'Group Information'!$A$19:$B$25,2,0),"")</f>
        <v/>
      </c>
      <c r="I206" s="241"/>
      <c r="J206" s="16"/>
      <c r="K206" s="16"/>
      <c r="L206" s="16"/>
      <c r="M206" s="16"/>
      <c r="N206" s="23"/>
      <c r="O206" s="16"/>
      <c r="P206" s="23"/>
      <c r="Q206" s="16"/>
      <c r="R206" s="16"/>
      <c r="T206" s="23" t="str">
        <f>IF('PD1'!$S206&lt;&gt;"",'PD1'!$S206*VLOOKUP('PD1'!$R206,#REF!,2,0),"")</f>
        <v/>
      </c>
      <c r="U206" s="16"/>
      <c r="V206" s="16"/>
      <c r="W206" s="16"/>
      <c r="X206" s="16"/>
      <c r="Y206" s="16"/>
      <c r="Z206" s="16"/>
      <c r="AA206" s="16"/>
      <c r="AB206" s="16"/>
      <c r="AC206" s="16"/>
      <c r="AD206" s="16"/>
    </row>
    <row r="207" spans="1:30" ht="18" customHeight="1" x14ac:dyDescent="0.35">
      <c r="A207" s="239"/>
      <c r="B207" s="224"/>
      <c r="C207" s="224"/>
      <c r="D207" s="222"/>
      <c r="E207" s="222"/>
      <c r="F207" s="223"/>
      <c r="G207" s="432" t="str">
        <f>IF('PD1'!$F207&lt;&gt;"",'PD1'!$C207*'PD1'!$D207+E207,"")</f>
        <v/>
      </c>
      <c r="H207" s="432" t="str">
        <f>IF('PD1'!$G207&lt;&gt;"",'PD1'!$G207*VLOOKUP('PD1'!$F207,'Group Information'!$A$19:$B$25,2,0),"")</f>
        <v/>
      </c>
      <c r="I207" s="241"/>
      <c r="J207" s="16"/>
      <c r="K207" s="16"/>
      <c r="L207" s="16"/>
      <c r="M207" s="16"/>
      <c r="N207" s="23"/>
      <c r="O207" s="16"/>
      <c r="P207" s="23"/>
      <c r="Q207" s="16"/>
      <c r="R207" s="16"/>
      <c r="T207" s="23" t="str">
        <f>IF('PD1'!$S207&lt;&gt;"",'PD1'!$S207*VLOOKUP('PD1'!$R207,#REF!,2,0),"")</f>
        <v/>
      </c>
      <c r="U207" s="16"/>
      <c r="V207" s="16"/>
      <c r="W207" s="16"/>
      <c r="X207" s="16"/>
      <c r="Y207" s="16"/>
      <c r="Z207" s="16"/>
      <c r="AA207" s="16"/>
      <c r="AB207" s="16"/>
      <c r="AC207" s="16"/>
      <c r="AD207" s="16"/>
    </row>
    <row r="208" spans="1:30" ht="18" customHeight="1" x14ac:dyDescent="0.35">
      <c r="A208" s="239"/>
      <c r="B208" s="224"/>
      <c r="C208" s="224"/>
      <c r="D208" s="222"/>
      <c r="E208" s="222"/>
      <c r="F208" s="223"/>
      <c r="G208" s="432" t="str">
        <f>IF('PD1'!$F208&lt;&gt;"",'PD1'!$C208*'PD1'!$D208+E208,"")</f>
        <v/>
      </c>
      <c r="H208" s="432" t="str">
        <f>IF('PD1'!$G208&lt;&gt;"",'PD1'!$G208*VLOOKUP('PD1'!$F208,'Group Information'!$A$19:$B$25,2,0),"")</f>
        <v/>
      </c>
      <c r="I208" s="241"/>
      <c r="J208" s="16"/>
      <c r="K208" s="16"/>
      <c r="L208" s="16"/>
      <c r="M208" s="16"/>
      <c r="N208" s="23"/>
      <c r="O208" s="16"/>
      <c r="P208" s="23"/>
      <c r="Q208" s="16"/>
      <c r="R208" s="16"/>
      <c r="T208" s="23" t="str">
        <f>IF('PD1'!$S208&lt;&gt;"",'PD1'!$S208*VLOOKUP('PD1'!$R208,#REF!,2,0),"")</f>
        <v/>
      </c>
      <c r="U208" s="16"/>
      <c r="V208" s="16"/>
      <c r="W208" s="16"/>
      <c r="X208" s="16"/>
      <c r="Y208" s="16"/>
      <c r="Z208" s="16"/>
      <c r="AA208" s="16"/>
      <c r="AB208" s="16"/>
      <c r="AC208" s="16"/>
      <c r="AD208" s="16"/>
    </row>
    <row r="209" spans="1:30" ht="18" customHeight="1" x14ac:dyDescent="0.35">
      <c r="A209" s="239"/>
      <c r="B209" s="224"/>
      <c r="C209" s="224"/>
      <c r="D209" s="222"/>
      <c r="E209" s="222"/>
      <c r="F209" s="223"/>
      <c r="G209" s="432" t="str">
        <f>IF('PD1'!$F209&lt;&gt;"",'PD1'!$C209*'PD1'!$D209+E209,"")</f>
        <v/>
      </c>
      <c r="H209" s="432" t="str">
        <f>IF('PD1'!$G209&lt;&gt;"",'PD1'!$G209*VLOOKUP('PD1'!$F209,'Group Information'!$A$19:$B$25,2,0),"")</f>
        <v/>
      </c>
      <c r="I209" s="241"/>
      <c r="J209" s="16"/>
      <c r="K209" s="16"/>
      <c r="L209" s="16"/>
      <c r="M209" s="16"/>
      <c r="N209" s="23"/>
      <c r="O209" s="16"/>
      <c r="P209" s="23"/>
      <c r="Q209" s="16"/>
      <c r="R209" s="16"/>
      <c r="T209" s="23" t="str">
        <f>IF('PD1'!$S209&lt;&gt;"",'PD1'!$S209*VLOOKUP('PD1'!$R209,#REF!,2,0),"")</f>
        <v/>
      </c>
      <c r="U209" s="16"/>
      <c r="V209" s="16"/>
      <c r="W209" s="16"/>
      <c r="X209" s="16"/>
      <c r="Y209" s="16"/>
      <c r="Z209" s="16"/>
      <c r="AA209" s="16"/>
      <c r="AB209" s="16"/>
      <c r="AC209" s="16"/>
      <c r="AD209" s="16"/>
    </row>
    <row r="210" spans="1:30" ht="18" customHeight="1" x14ac:dyDescent="0.35">
      <c r="A210" s="239"/>
      <c r="B210" s="224"/>
      <c r="C210" s="224"/>
      <c r="D210" s="222"/>
      <c r="E210" s="222"/>
      <c r="F210" s="223"/>
      <c r="G210" s="432" t="str">
        <f>IF('PD1'!$F210&lt;&gt;"",'PD1'!$C210*'PD1'!$D210+E210,"")</f>
        <v/>
      </c>
      <c r="H210" s="432" t="str">
        <f>IF('PD1'!$G210&lt;&gt;"",'PD1'!$G210*VLOOKUP('PD1'!$F210,'Group Information'!$A$19:$B$25,2,0),"")</f>
        <v/>
      </c>
      <c r="I210" s="241"/>
      <c r="J210" s="16"/>
      <c r="K210" s="16"/>
      <c r="L210" s="16"/>
      <c r="M210" s="16"/>
      <c r="N210" s="23"/>
      <c r="O210" s="16"/>
      <c r="P210" s="23"/>
      <c r="Q210" s="16"/>
      <c r="R210" s="16"/>
      <c r="T210" s="23" t="str">
        <f>IF('PD1'!$S210&lt;&gt;"",'PD1'!$S210*VLOOKUP('PD1'!$R210,#REF!,2,0),"")</f>
        <v/>
      </c>
      <c r="U210" s="16"/>
      <c r="V210" s="16"/>
      <c r="W210" s="16"/>
      <c r="X210" s="16"/>
      <c r="Y210" s="16"/>
      <c r="Z210" s="16"/>
      <c r="AA210" s="16"/>
      <c r="AB210" s="16"/>
      <c r="AC210" s="16"/>
      <c r="AD210" s="16"/>
    </row>
    <row r="211" spans="1:30" ht="18" customHeight="1" x14ac:dyDescent="0.35">
      <c r="A211" s="239"/>
      <c r="B211" s="224"/>
      <c r="C211" s="224"/>
      <c r="D211" s="222"/>
      <c r="E211" s="222"/>
      <c r="F211" s="223"/>
      <c r="G211" s="432" t="str">
        <f>IF('PD1'!$F211&lt;&gt;"",'PD1'!$C211*'PD1'!$D211+E211,"")</f>
        <v/>
      </c>
      <c r="H211" s="432" t="str">
        <f>IF('PD1'!$G211&lt;&gt;"",'PD1'!$G211*VLOOKUP('PD1'!$F211,'Group Information'!$A$19:$B$25,2,0),"")</f>
        <v/>
      </c>
      <c r="I211" s="241"/>
      <c r="J211" s="16"/>
      <c r="K211" s="16"/>
      <c r="L211" s="16"/>
      <c r="M211" s="16"/>
      <c r="N211" s="23"/>
      <c r="O211" s="16"/>
      <c r="P211" s="23"/>
      <c r="Q211" s="16"/>
      <c r="R211" s="16"/>
      <c r="T211" s="23" t="str">
        <f>IF('PD1'!$S211&lt;&gt;"",'PD1'!$S211*VLOOKUP('PD1'!$R211,#REF!,2,0),"")</f>
        <v/>
      </c>
      <c r="U211" s="16"/>
      <c r="V211" s="16"/>
      <c r="W211" s="16"/>
      <c r="X211" s="16"/>
      <c r="Y211" s="16"/>
      <c r="Z211" s="16"/>
      <c r="AA211" s="16"/>
      <c r="AB211" s="16"/>
      <c r="AC211" s="16"/>
      <c r="AD211" s="16"/>
    </row>
    <row r="212" spans="1:30" ht="18" customHeight="1" x14ac:dyDescent="0.35">
      <c r="A212" s="239"/>
      <c r="B212" s="224"/>
      <c r="C212" s="224"/>
      <c r="D212" s="222"/>
      <c r="E212" s="222"/>
      <c r="F212" s="223"/>
      <c r="G212" s="432" t="str">
        <f>IF('PD1'!$F212&lt;&gt;"",'PD1'!$C212*'PD1'!$D212+E212,"")</f>
        <v/>
      </c>
      <c r="H212" s="432" t="str">
        <f>IF('PD1'!$G212&lt;&gt;"",'PD1'!$G212*VLOOKUP('PD1'!$F212,'Group Information'!$A$19:$B$25,2,0),"")</f>
        <v/>
      </c>
      <c r="I212" s="241"/>
      <c r="J212" s="16"/>
      <c r="K212" s="16"/>
      <c r="L212" s="16"/>
      <c r="M212" s="16"/>
      <c r="N212" s="23"/>
      <c r="O212" s="16"/>
      <c r="P212" s="23"/>
      <c r="Q212" s="16"/>
      <c r="R212" s="16"/>
      <c r="T212" s="23" t="str">
        <f>IF('PD1'!$S212&lt;&gt;"",'PD1'!$S212*VLOOKUP('PD1'!$R212,#REF!,2,0),"")</f>
        <v/>
      </c>
      <c r="U212" s="16"/>
      <c r="V212" s="16"/>
      <c r="W212" s="16"/>
      <c r="X212" s="16"/>
      <c r="Y212" s="16"/>
      <c r="Z212" s="16"/>
      <c r="AA212" s="16"/>
      <c r="AB212" s="16"/>
      <c r="AC212" s="16"/>
      <c r="AD212" s="16"/>
    </row>
    <row r="213" spans="1:30" ht="18" customHeight="1" x14ac:dyDescent="0.35">
      <c r="A213" s="239"/>
      <c r="B213" s="224"/>
      <c r="C213" s="224"/>
      <c r="D213" s="222"/>
      <c r="E213" s="222"/>
      <c r="F213" s="223"/>
      <c r="G213" s="432" t="str">
        <f>IF('PD1'!$F213&lt;&gt;"",'PD1'!$C213*'PD1'!$D213+E213,"")</f>
        <v/>
      </c>
      <c r="H213" s="432" t="str">
        <f>IF('PD1'!$G213&lt;&gt;"",'PD1'!$G213*VLOOKUP('PD1'!$F213,'Group Information'!$A$19:$B$25,2,0),"")</f>
        <v/>
      </c>
      <c r="I213" s="241"/>
      <c r="J213" s="16"/>
      <c r="K213" s="16"/>
      <c r="L213" s="16"/>
      <c r="M213" s="16"/>
      <c r="N213" s="23"/>
      <c r="O213" s="16"/>
      <c r="P213" s="23"/>
      <c r="Q213" s="16"/>
      <c r="R213" s="16"/>
      <c r="T213" s="23" t="str">
        <f>IF('PD1'!$S213&lt;&gt;"",'PD1'!$S213*VLOOKUP('PD1'!$R213,#REF!,2,0),"")</f>
        <v/>
      </c>
      <c r="U213" s="16"/>
      <c r="V213" s="16"/>
      <c r="W213" s="16"/>
      <c r="X213" s="16"/>
      <c r="Y213" s="16"/>
      <c r="Z213" s="16"/>
      <c r="AA213" s="16"/>
      <c r="AB213" s="16"/>
      <c r="AC213" s="16"/>
      <c r="AD213" s="16"/>
    </row>
    <row r="214" spans="1:30" ht="18" customHeight="1" x14ac:dyDescent="0.35">
      <c r="A214" s="239"/>
      <c r="B214" s="224"/>
      <c r="C214" s="224"/>
      <c r="D214" s="222"/>
      <c r="E214" s="222"/>
      <c r="F214" s="223"/>
      <c r="G214" s="432" t="str">
        <f>IF('PD1'!$F214&lt;&gt;"",'PD1'!$C214*'PD1'!$D214+E214,"")</f>
        <v/>
      </c>
      <c r="H214" s="432" t="str">
        <f>IF('PD1'!$G214&lt;&gt;"",'PD1'!$G214*VLOOKUP('PD1'!$F214,'Group Information'!$A$19:$B$25,2,0),"")</f>
        <v/>
      </c>
      <c r="I214" s="241"/>
      <c r="J214" s="16"/>
      <c r="K214" s="16"/>
      <c r="L214" s="16"/>
      <c r="M214" s="16"/>
      <c r="N214" s="23"/>
      <c r="O214" s="16"/>
      <c r="P214" s="23"/>
      <c r="Q214" s="16"/>
      <c r="R214" s="16"/>
      <c r="T214" s="23" t="str">
        <f>IF('PD1'!$S214&lt;&gt;"",'PD1'!$S214*VLOOKUP('PD1'!$R214,#REF!,2,0),"")</f>
        <v/>
      </c>
      <c r="U214" s="16"/>
      <c r="V214" s="16"/>
      <c r="W214" s="16"/>
      <c r="X214" s="16"/>
      <c r="Y214" s="16"/>
      <c r="Z214" s="16"/>
      <c r="AA214" s="16"/>
      <c r="AB214" s="16"/>
      <c r="AC214" s="16"/>
      <c r="AD214" s="16"/>
    </row>
    <row r="215" spans="1:30" ht="18" customHeight="1" x14ac:dyDescent="0.35">
      <c r="A215" s="239"/>
      <c r="B215" s="224"/>
      <c r="C215" s="224"/>
      <c r="D215" s="222"/>
      <c r="E215" s="222"/>
      <c r="F215" s="223"/>
      <c r="G215" s="432" t="str">
        <f>IF('PD1'!$F215&lt;&gt;"",'PD1'!$C215*'PD1'!$D215+E215,"")</f>
        <v/>
      </c>
      <c r="H215" s="432" t="str">
        <f>IF('PD1'!$G215&lt;&gt;"",'PD1'!$G215*VLOOKUP('PD1'!$F215,'Group Information'!$A$19:$B$25,2,0),"")</f>
        <v/>
      </c>
      <c r="I215" s="241"/>
      <c r="J215" s="16"/>
      <c r="K215" s="16"/>
      <c r="L215" s="16"/>
      <c r="M215" s="16"/>
      <c r="N215" s="23"/>
      <c r="O215" s="16"/>
      <c r="P215" s="23"/>
      <c r="Q215" s="16"/>
      <c r="R215" s="16"/>
      <c r="T215" s="23" t="str">
        <f>IF('PD1'!$S215&lt;&gt;"",'PD1'!$S215*VLOOKUP('PD1'!$R215,#REF!,2,0),"")</f>
        <v/>
      </c>
      <c r="U215" s="16"/>
      <c r="V215" s="16"/>
      <c r="W215" s="16"/>
      <c r="X215" s="16"/>
      <c r="Y215" s="16"/>
      <c r="Z215" s="16"/>
      <c r="AA215" s="16"/>
      <c r="AB215" s="16"/>
      <c r="AC215" s="16"/>
      <c r="AD215" s="16"/>
    </row>
    <row r="216" spans="1:30" ht="18" customHeight="1" x14ac:dyDescent="0.35">
      <c r="A216" s="239"/>
      <c r="B216" s="224"/>
      <c r="C216" s="224"/>
      <c r="D216" s="222"/>
      <c r="E216" s="222"/>
      <c r="F216" s="223"/>
      <c r="G216" s="432" t="str">
        <f>IF('PD1'!$F216&lt;&gt;"",'PD1'!$C216*'PD1'!$D216+E216,"")</f>
        <v/>
      </c>
      <c r="H216" s="432" t="str">
        <f>IF('PD1'!$G216&lt;&gt;"",'PD1'!$G216*VLOOKUP('PD1'!$F216,'Group Information'!$A$19:$B$25,2,0),"")</f>
        <v/>
      </c>
      <c r="I216" s="241"/>
      <c r="J216" s="16"/>
      <c r="K216" s="16"/>
      <c r="L216" s="16"/>
      <c r="M216" s="16"/>
      <c r="N216" s="23"/>
      <c r="O216" s="16"/>
      <c r="P216" s="23"/>
      <c r="Q216" s="16"/>
      <c r="R216" s="16"/>
      <c r="T216" s="23" t="str">
        <f>IF('PD1'!$S216&lt;&gt;"",'PD1'!$S216*VLOOKUP('PD1'!$R216,#REF!,2,0),"")</f>
        <v/>
      </c>
      <c r="U216" s="16"/>
      <c r="V216" s="16"/>
      <c r="W216" s="16"/>
      <c r="X216" s="16"/>
      <c r="Y216" s="16"/>
      <c r="Z216" s="16"/>
      <c r="AA216" s="16"/>
      <c r="AB216" s="16"/>
      <c r="AC216" s="16"/>
      <c r="AD216" s="16"/>
    </row>
    <row r="217" spans="1:30" ht="18" customHeight="1" x14ac:dyDescent="0.35">
      <c r="A217" s="239"/>
      <c r="B217" s="224"/>
      <c r="C217" s="224"/>
      <c r="D217" s="222"/>
      <c r="E217" s="222"/>
      <c r="F217" s="223"/>
      <c r="G217" s="432" t="str">
        <f>IF('PD1'!$F217&lt;&gt;"",'PD1'!$C217*'PD1'!$D217+E217,"")</f>
        <v/>
      </c>
      <c r="H217" s="432" t="str">
        <f>IF('PD1'!$G217&lt;&gt;"",'PD1'!$G217*VLOOKUP('PD1'!$F217,'Group Information'!$A$19:$B$25,2,0),"")</f>
        <v/>
      </c>
      <c r="I217" s="241"/>
      <c r="J217" s="16"/>
      <c r="K217" s="16"/>
      <c r="L217" s="16"/>
      <c r="M217" s="16"/>
      <c r="N217" s="23"/>
      <c r="O217" s="16"/>
      <c r="P217" s="23"/>
      <c r="Q217" s="16"/>
      <c r="R217" s="16"/>
      <c r="T217" s="23" t="str">
        <f>IF('PD1'!$S217&lt;&gt;"",'PD1'!$S217*VLOOKUP('PD1'!$R217,#REF!,2,0),"")</f>
        <v/>
      </c>
      <c r="U217" s="16"/>
      <c r="V217" s="16"/>
      <c r="W217" s="16"/>
      <c r="X217" s="16"/>
      <c r="Y217" s="16"/>
      <c r="Z217" s="16"/>
      <c r="AA217" s="16"/>
      <c r="AB217" s="16"/>
      <c r="AC217" s="16"/>
      <c r="AD217" s="16"/>
    </row>
    <row r="218" spans="1:30" ht="18" customHeight="1" x14ac:dyDescent="0.35">
      <c r="A218" s="239"/>
      <c r="B218" s="224"/>
      <c r="C218" s="224"/>
      <c r="D218" s="222"/>
      <c r="E218" s="222"/>
      <c r="F218" s="223"/>
      <c r="G218" s="432" t="str">
        <f>IF('PD1'!$F218&lt;&gt;"",'PD1'!$C218*'PD1'!$D218+E218,"")</f>
        <v/>
      </c>
      <c r="H218" s="432" t="str">
        <f>IF('PD1'!$G218&lt;&gt;"",'PD1'!$G218*VLOOKUP('PD1'!$F218,'Group Information'!$A$19:$B$25,2,0),"")</f>
        <v/>
      </c>
      <c r="I218" s="241"/>
      <c r="J218" s="16"/>
      <c r="K218" s="16"/>
      <c r="L218" s="16"/>
      <c r="M218" s="16"/>
      <c r="N218" s="23"/>
      <c r="O218" s="16"/>
      <c r="P218" s="23"/>
      <c r="Q218" s="16"/>
      <c r="R218" s="16"/>
      <c r="T218" s="23" t="str">
        <f>IF('PD1'!$S218&lt;&gt;"",'PD1'!$S218*VLOOKUP('PD1'!$R218,#REF!,2,0),"")</f>
        <v/>
      </c>
      <c r="U218" s="16"/>
      <c r="V218" s="16"/>
      <c r="W218" s="16"/>
      <c r="X218" s="16"/>
      <c r="Y218" s="16"/>
      <c r="Z218" s="16"/>
      <c r="AA218" s="16"/>
      <c r="AB218" s="16"/>
      <c r="AC218" s="16"/>
      <c r="AD218" s="16"/>
    </row>
    <row r="219" spans="1:30" ht="18" customHeight="1" x14ac:dyDescent="0.35">
      <c r="A219" s="239"/>
      <c r="B219" s="224"/>
      <c r="C219" s="224"/>
      <c r="D219" s="222"/>
      <c r="E219" s="222"/>
      <c r="F219" s="223"/>
      <c r="G219" s="432" t="str">
        <f>IF('PD1'!$F219&lt;&gt;"",'PD1'!$C219*'PD1'!$D219+E219,"")</f>
        <v/>
      </c>
      <c r="H219" s="432" t="str">
        <f>IF('PD1'!$G219&lt;&gt;"",'PD1'!$G219*VLOOKUP('PD1'!$F219,'Group Information'!$A$19:$B$25,2,0),"")</f>
        <v/>
      </c>
      <c r="I219" s="241"/>
      <c r="J219" s="16"/>
      <c r="K219" s="16"/>
      <c r="L219" s="16"/>
      <c r="M219" s="16"/>
      <c r="N219" s="23"/>
      <c r="O219" s="16"/>
      <c r="P219" s="23"/>
      <c r="Q219" s="16"/>
      <c r="R219" s="16"/>
      <c r="T219" s="23" t="str">
        <f>IF('PD1'!$S219&lt;&gt;"",'PD1'!$S219*VLOOKUP('PD1'!$R219,#REF!,2,0),"")</f>
        <v/>
      </c>
      <c r="U219" s="16"/>
      <c r="V219" s="16"/>
      <c r="W219" s="16"/>
      <c r="X219" s="16"/>
      <c r="Y219" s="16"/>
      <c r="Z219" s="16"/>
      <c r="AA219" s="16"/>
      <c r="AB219" s="16"/>
      <c r="AC219" s="16"/>
      <c r="AD219" s="16"/>
    </row>
    <row r="220" spans="1:30" ht="18" customHeight="1" x14ac:dyDescent="0.35">
      <c r="A220" s="239"/>
      <c r="B220" s="224"/>
      <c r="C220" s="224"/>
      <c r="D220" s="222"/>
      <c r="E220" s="222"/>
      <c r="F220" s="223"/>
      <c r="G220" s="432" t="str">
        <f>IF('PD1'!$F220&lt;&gt;"",'PD1'!$C220*'PD1'!$D220+E220,"")</f>
        <v/>
      </c>
      <c r="H220" s="432" t="str">
        <f>IF('PD1'!$G220&lt;&gt;"",'PD1'!$G220*VLOOKUP('PD1'!$F220,'Group Information'!$A$19:$B$25,2,0),"")</f>
        <v/>
      </c>
      <c r="I220" s="241"/>
      <c r="J220" s="16"/>
      <c r="K220" s="16"/>
      <c r="L220" s="16"/>
      <c r="M220" s="16"/>
      <c r="N220" s="23"/>
      <c r="O220" s="16"/>
      <c r="P220" s="23"/>
      <c r="Q220" s="16"/>
      <c r="R220" s="16"/>
      <c r="T220" s="23" t="str">
        <f>IF('PD1'!$S220&lt;&gt;"",'PD1'!$S220*VLOOKUP('PD1'!$R220,#REF!,2,0),"")</f>
        <v/>
      </c>
      <c r="U220" s="16"/>
      <c r="V220" s="16"/>
      <c r="W220" s="16"/>
      <c r="X220" s="16"/>
      <c r="Y220" s="16"/>
      <c r="Z220" s="16"/>
      <c r="AA220" s="16"/>
      <c r="AB220" s="16"/>
      <c r="AC220" s="16"/>
      <c r="AD220" s="16"/>
    </row>
    <row r="221" spans="1:30" ht="18" customHeight="1" x14ac:dyDescent="0.35">
      <c r="A221" s="239"/>
      <c r="B221" s="224"/>
      <c r="C221" s="224"/>
      <c r="D221" s="222"/>
      <c r="E221" s="222"/>
      <c r="F221" s="223"/>
      <c r="G221" s="432" t="str">
        <f>IF('PD1'!$F221&lt;&gt;"",'PD1'!$C221*'PD1'!$D221+E221,"")</f>
        <v/>
      </c>
      <c r="H221" s="432" t="str">
        <f>IF('PD1'!$G221&lt;&gt;"",'PD1'!$G221*VLOOKUP('PD1'!$F221,'Group Information'!$A$19:$B$25,2,0),"")</f>
        <v/>
      </c>
      <c r="I221" s="241"/>
      <c r="J221" s="16"/>
      <c r="K221" s="16"/>
      <c r="L221" s="16"/>
      <c r="M221" s="16"/>
      <c r="N221" s="23"/>
      <c r="O221" s="16"/>
      <c r="P221" s="23"/>
      <c r="Q221" s="16"/>
      <c r="R221" s="16"/>
      <c r="T221" s="23" t="str">
        <f>IF('PD1'!$S221&lt;&gt;"",'PD1'!$S221*VLOOKUP('PD1'!$R221,#REF!,2,0),"")</f>
        <v/>
      </c>
      <c r="U221" s="16"/>
      <c r="V221" s="16"/>
      <c r="W221" s="16"/>
      <c r="X221" s="16"/>
      <c r="Y221" s="16"/>
      <c r="Z221" s="16"/>
      <c r="AA221" s="16"/>
      <c r="AB221" s="16"/>
      <c r="AC221" s="16"/>
      <c r="AD221" s="16"/>
    </row>
    <row r="222" spans="1:30" ht="18" customHeight="1" x14ac:dyDescent="0.35">
      <c r="A222" s="239"/>
      <c r="B222" s="224"/>
      <c r="C222" s="224"/>
      <c r="D222" s="222"/>
      <c r="E222" s="222"/>
      <c r="F222" s="223"/>
      <c r="G222" s="432" t="str">
        <f>IF('PD1'!$F222&lt;&gt;"",'PD1'!$C222*'PD1'!$D222+E222,"")</f>
        <v/>
      </c>
      <c r="H222" s="432" t="str">
        <f>IF('PD1'!$G222&lt;&gt;"",'PD1'!$G222*VLOOKUP('PD1'!$F222,'Group Information'!$A$19:$B$25,2,0),"")</f>
        <v/>
      </c>
      <c r="I222" s="241"/>
      <c r="J222" s="16"/>
      <c r="K222" s="16"/>
      <c r="L222" s="16"/>
      <c r="M222" s="16"/>
      <c r="N222" s="23"/>
      <c r="O222" s="16"/>
      <c r="P222" s="23"/>
      <c r="Q222" s="16"/>
      <c r="R222" s="16"/>
      <c r="T222" s="23" t="str">
        <f>IF('PD1'!$S222&lt;&gt;"",'PD1'!$S222*VLOOKUP('PD1'!$R222,#REF!,2,0),"")</f>
        <v/>
      </c>
      <c r="U222" s="16"/>
      <c r="V222" s="16"/>
      <c r="W222" s="16"/>
      <c r="X222" s="16"/>
      <c r="Y222" s="16"/>
      <c r="Z222" s="16"/>
      <c r="AA222" s="16"/>
      <c r="AB222" s="16"/>
      <c r="AC222" s="16"/>
      <c r="AD222" s="16"/>
    </row>
    <row r="223" spans="1:30" ht="18" customHeight="1" x14ac:dyDescent="0.35">
      <c r="A223" s="239"/>
      <c r="B223" s="224"/>
      <c r="C223" s="224"/>
      <c r="D223" s="222"/>
      <c r="E223" s="222"/>
      <c r="F223" s="223"/>
      <c r="G223" s="432" t="str">
        <f>IF('PD1'!$F223&lt;&gt;"",'PD1'!$C223*'PD1'!$D223+E223,"")</f>
        <v/>
      </c>
      <c r="H223" s="432" t="str">
        <f>IF('PD1'!$G223&lt;&gt;"",'PD1'!$G223*VLOOKUP('PD1'!$F223,'Group Information'!$A$19:$B$25,2,0),"")</f>
        <v/>
      </c>
      <c r="I223" s="241"/>
      <c r="J223" s="16"/>
      <c r="K223" s="16"/>
      <c r="L223" s="16"/>
      <c r="M223" s="16"/>
      <c r="N223" s="23"/>
      <c r="O223" s="16"/>
      <c r="P223" s="23"/>
      <c r="Q223" s="16"/>
      <c r="R223" s="16"/>
      <c r="T223" s="23" t="str">
        <f>IF('PD1'!$S223&lt;&gt;"",'PD1'!$S223*VLOOKUP('PD1'!$R223,#REF!,2,0),"")</f>
        <v/>
      </c>
      <c r="U223" s="16"/>
      <c r="V223" s="16"/>
      <c r="W223" s="16"/>
      <c r="X223" s="16"/>
      <c r="Y223" s="16"/>
      <c r="Z223" s="16"/>
      <c r="AA223" s="16"/>
      <c r="AB223" s="16"/>
      <c r="AC223" s="16"/>
      <c r="AD223" s="16"/>
    </row>
    <row r="224" spans="1:30" ht="18" customHeight="1" x14ac:dyDescent="0.35">
      <c r="A224" s="239"/>
      <c r="B224" s="224"/>
      <c r="C224" s="224"/>
      <c r="D224" s="222"/>
      <c r="E224" s="222"/>
      <c r="F224" s="223"/>
      <c r="G224" s="432" t="str">
        <f>IF('PD1'!$F224&lt;&gt;"",'PD1'!$C224*'PD1'!$D224+E224,"")</f>
        <v/>
      </c>
      <c r="H224" s="432" t="str">
        <f>IF('PD1'!$G224&lt;&gt;"",'PD1'!$G224*VLOOKUP('PD1'!$F224,'Group Information'!$A$19:$B$25,2,0),"")</f>
        <v/>
      </c>
      <c r="I224" s="241"/>
      <c r="J224" s="16"/>
      <c r="K224" s="16"/>
      <c r="L224" s="16"/>
      <c r="M224" s="16"/>
      <c r="N224" s="23"/>
      <c r="O224" s="16"/>
      <c r="P224" s="23"/>
      <c r="Q224" s="16"/>
      <c r="R224" s="16"/>
      <c r="T224" s="23" t="str">
        <f>IF('PD1'!$S224&lt;&gt;"",'PD1'!$S224*VLOOKUP('PD1'!$R224,#REF!,2,0),"")</f>
        <v/>
      </c>
      <c r="U224" s="16"/>
      <c r="V224" s="16"/>
      <c r="W224" s="16"/>
      <c r="X224" s="16"/>
      <c r="Y224" s="16"/>
      <c r="Z224" s="16"/>
      <c r="AA224" s="16"/>
      <c r="AB224" s="16"/>
      <c r="AC224" s="16"/>
      <c r="AD224" s="16"/>
    </row>
    <row r="225" spans="1:30" ht="18" customHeight="1" x14ac:dyDescent="0.35">
      <c r="A225" s="242"/>
      <c r="B225" s="243"/>
      <c r="C225" s="243"/>
      <c r="D225" s="244"/>
      <c r="E225" s="244"/>
      <c r="F225" s="245"/>
      <c r="G225" s="433" t="str">
        <f>IF('PD1'!$F225&lt;&gt;"",'PD1'!$C225*'PD1'!$D225+E225,"")</f>
        <v/>
      </c>
      <c r="H225" s="433" t="str">
        <f>IF('PD1'!$G225&lt;&gt;"",'PD1'!$G225*VLOOKUP('PD1'!$F225,'Group Information'!$A$19:$B$25,2,0),"")</f>
        <v/>
      </c>
      <c r="I225" s="246"/>
      <c r="J225" s="16"/>
      <c r="K225" s="16"/>
      <c r="L225" s="16"/>
      <c r="M225" s="16"/>
      <c r="N225" s="23"/>
      <c r="O225" s="16"/>
      <c r="P225" s="23"/>
      <c r="Q225" s="16"/>
      <c r="R225" s="16"/>
      <c r="T225" s="23" t="str">
        <f>IF('PD1'!$S225&lt;&gt;"",'PD1'!$S225*VLOOKUP('PD1'!$R225,#REF!,2,0),"")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IF('PD1'!$W226&lt;&gt;"",'PD1'!$W226*VLOOKUP('PD1'!$V226,#REF!,2,0),"")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IF('PD1'!$V227&lt;&gt;"",'PD1'!$V227*VLOOKUP('PD1'!$U227,#REF!,2,0),"")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IF('PD1'!$V228&lt;&gt;"",'PD1'!$V228*VLOOKUP('PD1'!$U228,#REF!,2,0),"")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IF('PD1'!$V229&lt;&gt;"",'PD1'!$V229*VLOOKUP('PD1'!$U229,#REF!,2,0),"")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IF('PD1'!$V230&lt;&gt;"",'PD1'!$V230*VLOOKUP('PD1'!$U230,#REF!,2,0),"")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IF('PD1'!$V231&lt;&gt;"",'PD1'!$V231*VLOOKUP('PD1'!$U231,#REF!,2,0),"")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IF('PD1'!$V232&lt;&gt;"",'PD1'!$V232*VLOOKUP('PD1'!$U232,#REF!,2,0),"")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IF('PD1'!$V233&lt;&gt;"",'PD1'!$V233*VLOOKUP('PD1'!$U233,#REF!,2,0),"")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IF('PD1'!$V234&lt;&gt;"",'PD1'!$V234*VLOOKUP('PD1'!$U234,#REF!,2,0),"")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IF('PD1'!$V235&lt;&gt;"",'PD1'!$V235*VLOOKUP('PD1'!$U235,#REF!,2,0),"")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IF('PD1'!$V236&lt;&gt;"",'PD1'!$V236*VLOOKUP('PD1'!$U236,#REF!,2,0),"")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IF('PD1'!$V237&lt;&gt;"",'PD1'!$V237*VLOOKUP('PD1'!$U237,#REF!,2,0),"")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IF('PD1'!$V238&lt;&gt;"",'PD1'!$V238*VLOOKUP('PD1'!$U238,#REF!,2,0),"")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IF('PD1'!$V239&lt;&gt;"",'PD1'!$V239*VLOOKUP('PD1'!$U239,#REF!,2,0),"")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IF('PD1'!$V240&lt;&gt;"",'PD1'!$V240*VLOOKUP('PD1'!$U240,#REF!,2,0),"")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IF('PD1'!$V241&lt;&gt;"",'PD1'!$V241*VLOOKUP('PD1'!$U241,#REF!,2,0),"")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IF('PD1'!$V242&lt;&gt;"",'PD1'!$V242*VLOOKUP('PD1'!$U242,#REF!,2,0),"")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IF('PD1'!$V243&lt;&gt;"",'PD1'!$V243*VLOOKUP('PD1'!$U243,#REF!,2,0),"")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IF('PD1'!$V244&lt;&gt;"",'PD1'!$V244*VLOOKUP('PD1'!$U244,#REF!,2,0),"")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IF('PD1'!$V245&lt;&gt;"",'PD1'!$V245*VLOOKUP('PD1'!$U245,#REF!,2,0),"")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IF('PD1'!$V246&lt;&gt;"",'PD1'!$V246*VLOOKUP('PD1'!$U246,#REF!,2,0),"")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IF('PD1'!$V247&lt;&gt;"",'PD1'!$V247*VLOOKUP('PD1'!$U247,#REF!,2,0),"")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IF('PD1'!$V248&lt;&gt;"",'PD1'!$V248*VLOOKUP('PD1'!$U248,#REF!,2,0),"")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IF('PD1'!$V249&lt;&gt;"",'PD1'!$V249*VLOOKUP('PD1'!$U249,#REF!,2,0),"")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IF('PD1'!$V250&lt;&gt;"",'PD1'!$V250*VLOOKUP('PD1'!$U250,#REF!,2,0),"")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IF('PD1'!$V251&lt;&gt;"",'PD1'!$V251*VLOOKUP('PD1'!$U251,#REF!,2,0),"")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IF('PD1'!$V252&lt;&gt;"",'PD1'!$V252*VLOOKUP('PD1'!$U252,#REF!,2,0),"")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IF('PD1'!$V253&lt;&gt;"",'PD1'!$V253*VLOOKUP('PD1'!$U253,#REF!,2,0),"")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IF('PD1'!$V254&lt;&gt;"",'PD1'!$V254*VLOOKUP('PD1'!$U254,#REF!,2,0),"")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IF('PD1'!$V255&lt;&gt;"",'PD1'!$V255*VLOOKUP('PD1'!$U255,#REF!,2,0),"")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IF('PD1'!$V256&lt;&gt;"",'PD1'!$V256*VLOOKUP('PD1'!$U256,#REF!,2,0),"")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IF('PD1'!$V257&lt;&gt;"",'PD1'!$V257*VLOOKUP('PD1'!$U257,#REF!,2,0),"")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IF('PD1'!$V258&lt;&gt;"",'PD1'!$V258*VLOOKUP('PD1'!$U258,#REF!,2,0),"")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IF('PD1'!$V259&lt;&gt;"",'PD1'!$V259*VLOOKUP('PD1'!$U259,#REF!,2,0),"")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IF('PD1'!$V260&lt;&gt;"",'PD1'!$V260*VLOOKUP('PD1'!$U260,#REF!,2,0),"")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IF('PD1'!$V261&lt;&gt;"",'PD1'!$V261*VLOOKUP('PD1'!$U261,#REF!,2,0),"")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IF('PD1'!$V262&lt;&gt;"",'PD1'!$V262*VLOOKUP('PD1'!$U262,#REF!,2,0),"")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IF('PD1'!$V263&lt;&gt;"",'PD1'!$V263*VLOOKUP('PD1'!$U263,#REF!,2,0),"")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IF('PD1'!$V264&lt;&gt;"",'PD1'!$V264*VLOOKUP('PD1'!$U264,#REF!,2,0),"")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IF('PD1'!$V265&lt;&gt;"",'PD1'!$V265*VLOOKUP('PD1'!$U265,#REF!,2,0),"")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IF('PD1'!$V266&lt;&gt;"",'PD1'!$V266*VLOOKUP('PD1'!$U266,#REF!,2,0),"")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IF('PD1'!$V267&lt;&gt;"",'PD1'!$V267*VLOOKUP('PD1'!$U267,#REF!,2,0),"")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IF('PD1'!$V268&lt;&gt;"",'PD1'!$V268*VLOOKUP('PD1'!$U268,#REF!,2,0),"")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IF('PD1'!$V269&lt;&gt;"",'PD1'!$V269*VLOOKUP('PD1'!$U269,#REF!,2,0),"")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IF('PD1'!$V270&lt;&gt;"",'PD1'!$V270*VLOOKUP('PD1'!$U270,#REF!,2,0),"")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IF('PD1'!$V271&lt;&gt;"",'PD1'!$V271*VLOOKUP('PD1'!$U271,#REF!,2,0),"")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IF('PD1'!$V272&lt;&gt;"",'PD1'!$V272*VLOOKUP('PD1'!$U272,#REF!,2,0),"")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IF('PD1'!$V273&lt;&gt;"",'PD1'!$V273*VLOOKUP('PD1'!$U273,#REF!,2,0),"")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IF('PD1'!$V274&lt;&gt;"",'PD1'!$V274*VLOOKUP('PD1'!$U274,#REF!,2,0),"")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IF('PD1'!$V275&lt;&gt;"",'PD1'!$V275*VLOOKUP('PD1'!$U275,#REF!,2,0),"")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IF('PD1'!$V276&lt;&gt;"",'PD1'!$V276*VLOOKUP('PD1'!$U276,#REF!,2,0),"")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IF('PD1'!$V277&lt;&gt;"",'PD1'!$V277*VLOOKUP('PD1'!$U277,#REF!,2,0),"")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IF('PD1'!$V278&lt;&gt;"",'PD1'!$V278*VLOOKUP('PD1'!$U278,#REF!,2,0),"")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IF('PD1'!$V279&lt;&gt;"",'PD1'!$V279*VLOOKUP('PD1'!$U279,#REF!,2,0),"")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IF('PD1'!$V280&lt;&gt;"",'PD1'!$V280*VLOOKUP('PD1'!$U280,#REF!,2,0),"")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IF('PD1'!$V281&lt;&gt;"",'PD1'!$V281*VLOOKUP('PD1'!$U281,#REF!,2,0),"")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IF('PD1'!$V282&lt;&gt;"",'PD1'!$V282*VLOOKUP('PD1'!$U282,#REF!,2,0),"")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IF('PD1'!$V283&lt;&gt;"",'PD1'!$V283*VLOOKUP('PD1'!$U283,#REF!,2,0),"")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IF('PD1'!$V284&lt;&gt;"",'PD1'!$V284*VLOOKUP('PD1'!$U284,#REF!,2,0),"")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IF('PD1'!$V285&lt;&gt;"",'PD1'!$V285*VLOOKUP('PD1'!$U285,#REF!,2,0),"")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IF('PD1'!$V286&lt;&gt;"",'PD1'!$V286*VLOOKUP('PD1'!$U286,#REF!,2,0),"")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IF('PD1'!$V287&lt;&gt;"",'PD1'!$V287*VLOOKUP('PD1'!$U287,#REF!,2,0),"")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IF('PD1'!$V288&lt;&gt;"",'PD1'!$V288*VLOOKUP('PD1'!$U288,#REF!,2,0),"")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IF('PD1'!$V289&lt;&gt;"",'PD1'!$V289*VLOOKUP('PD1'!$U289,#REF!,2,0),"")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IF('PD1'!$V290&lt;&gt;"",'PD1'!$V290*VLOOKUP('PD1'!$U290,#REF!,2,0),"")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IF('PD1'!$V291&lt;&gt;"",'PD1'!$V291*VLOOKUP('PD1'!$U291,#REF!,2,0),"")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IF('PD1'!$V292&lt;&gt;"",'PD1'!$V292*VLOOKUP('PD1'!$U292,#REF!,2,0),"")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IF('PD1'!$V293&lt;&gt;"",'PD1'!$V293*VLOOKUP('PD1'!$U293,#REF!,2,0),"")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IF('PD1'!$V294&lt;&gt;"",'PD1'!$V294*VLOOKUP('PD1'!$U294,#REF!,2,0),"")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IF('PD1'!$V295&lt;&gt;"",'PD1'!$V295*VLOOKUP('PD1'!$U295,#REF!,2,0),"")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IF('PD1'!$V296&lt;&gt;"",'PD1'!$V296*VLOOKUP('PD1'!$U296,#REF!,2,0),"")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IF('PD1'!$V297&lt;&gt;"",'PD1'!$V297*VLOOKUP('PD1'!$U297,#REF!,2,0),"")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IF('PD1'!$V298&lt;&gt;"",'PD1'!$V298*VLOOKUP('PD1'!$U298,#REF!,2,0),"")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IF('PD1'!$V299&lt;&gt;"",'PD1'!$V299*VLOOKUP('PD1'!$U299,#REF!,2,0),"")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IF('PD1'!$V300&lt;&gt;"",'PD1'!$V300*VLOOKUP('PD1'!$U300,#REF!,2,0),"")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IF('PD1'!$V301&lt;&gt;"",'PD1'!$V301*VLOOKUP('PD1'!$U301,#REF!,2,0),"")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IF('PD1'!$V302&lt;&gt;"",'PD1'!$V302*VLOOKUP('PD1'!$U302,#REF!,2,0),"")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IF('PD1'!$V303&lt;&gt;"",'PD1'!$V303*VLOOKUP('PD1'!$U303,#REF!,2,0),"")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IF('PD1'!$V304&lt;&gt;"",'PD1'!$V304*VLOOKUP('PD1'!$U304,#REF!,2,0),"")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IF('PD1'!$V305&lt;&gt;"",'PD1'!$V305*VLOOKUP('PD1'!$U305,#REF!,2,0),"")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IF('PD1'!$V306&lt;&gt;"",'PD1'!$V306*VLOOKUP('PD1'!$U306,#REF!,2,0),"")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IF('PD1'!$V307&lt;&gt;"",'PD1'!$V307*VLOOKUP('PD1'!$U307,#REF!,2,0),"")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IF('PD1'!$V308&lt;&gt;"",'PD1'!$V308*VLOOKUP('PD1'!$U308,#REF!,2,0),"")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IF('PD1'!$V309&lt;&gt;"",'PD1'!$V309*VLOOKUP('PD1'!$U309,#REF!,2,0),"")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IF('PD1'!$V310&lt;&gt;"",'PD1'!$V310*VLOOKUP('PD1'!$U310,#REF!,2,0),"")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IF('PD1'!$V311&lt;&gt;"",'PD1'!$V311*VLOOKUP('PD1'!$U311,#REF!,2,0),"")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IF('PD1'!$V312&lt;&gt;"",'PD1'!$V312*VLOOKUP('PD1'!$U312,#REF!,2,0),"")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IF('PD1'!$V313&lt;&gt;"",'PD1'!$V313*VLOOKUP('PD1'!$U313,#REF!,2,0),"")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IF('PD1'!$V314&lt;&gt;"",'PD1'!$V314*VLOOKUP('PD1'!$U314,#REF!,2,0),"")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IF('PD1'!$V315&lt;&gt;"",'PD1'!$V315*VLOOKUP('PD1'!$U315,#REF!,2,0),"")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IF('PD1'!$V316&lt;&gt;"",'PD1'!$V316*VLOOKUP('PD1'!$U316,#REF!,2,0),"")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IF('PD1'!$V317&lt;&gt;"",'PD1'!$V317*VLOOKUP('PD1'!$U317,#REF!,2,0),"")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IF('PD1'!$V318&lt;&gt;"",'PD1'!$V318*VLOOKUP('PD1'!$U318,#REF!,2,0),"")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IF('PD1'!$V319&lt;&gt;"",'PD1'!$V319*VLOOKUP('PD1'!$U319,#REF!,2,0),"")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IF('PD1'!$V320&lt;&gt;"",'PD1'!$V320*VLOOKUP('PD1'!$U320,#REF!,2,0),"")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IF('PD1'!$V321&lt;&gt;"",'PD1'!$V321*VLOOKUP('PD1'!$U321,#REF!,2,0),"")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IF('PD1'!$V322&lt;&gt;"",'PD1'!$V322*VLOOKUP('PD1'!$U322,#REF!,2,0),"")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IF('PD1'!$V323&lt;&gt;"",'PD1'!$V323*VLOOKUP('PD1'!$U323,#REF!,2,0),"")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IF('PD1'!$V324&lt;&gt;"",'PD1'!$V324*VLOOKUP('PD1'!$U324,#REF!,2,0),"")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IF('PD1'!$V325&lt;&gt;"",'PD1'!$V325*VLOOKUP('PD1'!$U325,#REF!,2,0),"")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IF('PD1'!$V326&lt;&gt;"",'PD1'!$V326*VLOOKUP('PD1'!$U326,#REF!,2,0),"")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IF('PD1'!$V327&lt;&gt;"",'PD1'!$V327*VLOOKUP('PD1'!$U327,#REF!,2,0),"")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IF('PD1'!$V328&lt;&gt;"",'PD1'!$V328*VLOOKUP('PD1'!$U328,#REF!,2,0),"")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IF('PD1'!$V329&lt;&gt;"",'PD1'!$V329*VLOOKUP('PD1'!$U329,#REF!,2,0),"")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IF('PD1'!$V330&lt;&gt;"",'PD1'!$V330*VLOOKUP('PD1'!$U330,#REF!,2,0),"")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IF('PD1'!$V331&lt;&gt;"",'PD1'!$V331*VLOOKUP('PD1'!$U331,#REF!,2,0),"")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IF('PD1'!$V332&lt;&gt;"",'PD1'!$V332*VLOOKUP('PD1'!$U332,#REF!,2,0),"")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IF('PD1'!$V333&lt;&gt;"",'PD1'!$V333*VLOOKUP('PD1'!$U333,#REF!,2,0),"")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IF('PD1'!$V334&lt;&gt;"",'PD1'!$V334*VLOOKUP('PD1'!$U334,#REF!,2,0),"")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IF('PD1'!$V335&lt;&gt;"",'PD1'!$V335*VLOOKUP('PD1'!$U335,#REF!,2,0),"")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IF('PD1'!$V336&lt;&gt;"",'PD1'!$V336*VLOOKUP('PD1'!$U336,#REF!,2,0),"")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IF('PD1'!$V337&lt;&gt;"",'PD1'!$V337*VLOOKUP('PD1'!$U337,#REF!,2,0),"")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IF('PD1'!$V338&lt;&gt;"",'PD1'!$V338*VLOOKUP('PD1'!$U338,#REF!,2,0),"")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IF('PD1'!$V339&lt;&gt;"",'PD1'!$V339*VLOOKUP('PD1'!$U339,#REF!,2,0),"")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IF('PD1'!$V340&lt;&gt;"",'PD1'!$V340*VLOOKUP('PD1'!$U340,#REF!,2,0),"")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IF('PD1'!$V341&lt;&gt;"",'PD1'!$V341*VLOOKUP('PD1'!$U341,#REF!,2,0),"")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IF('PD1'!$V342&lt;&gt;"",'PD1'!$V342*VLOOKUP('PD1'!$U342,#REF!,2,0),"")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IF('PD1'!$V343&lt;&gt;"",'PD1'!$V343*VLOOKUP('PD1'!$U343,#REF!,2,0),"")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IF('PD1'!$V344&lt;&gt;"",'PD1'!$V344*VLOOKUP('PD1'!$U344,#REF!,2,0),"")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IF('PD1'!$V345&lt;&gt;"",'PD1'!$V345*VLOOKUP('PD1'!$U345,#REF!,2,0),"")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IF('PD1'!$V346&lt;&gt;"",'PD1'!$V346*VLOOKUP('PD1'!$U346,#REF!,2,0),"")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IF('PD1'!$V347&lt;&gt;"",'PD1'!$V347*VLOOKUP('PD1'!$U347,#REF!,2,0),"")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IF('PD1'!$V348&lt;&gt;"",'PD1'!$V348*VLOOKUP('PD1'!$U348,#REF!,2,0),"")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IF('PD1'!$V349&lt;&gt;"",'PD1'!$V349*VLOOKUP('PD1'!$U349,#REF!,2,0),"")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IF('PD1'!$V350&lt;&gt;"",'PD1'!$V350*VLOOKUP('PD1'!$U350,#REF!,2,0),"")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IF('PD1'!$V351&lt;&gt;"",'PD1'!$V351*VLOOKUP('PD1'!$U351,#REF!,2,0),"")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IF('PD1'!$V352&lt;&gt;"",'PD1'!$V352*VLOOKUP('PD1'!$U352,#REF!,2,0),"")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IF('PD1'!$V353&lt;&gt;"",'PD1'!$V353*VLOOKUP('PD1'!$U353,#REF!,2,0),"")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IF('PD1'!$V354&lt;&gt;"",'PD1'!$V354*VLOOKUP('PD1'!$U354,#REF!,2,0),"")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IF('PD1'!$V355&lt;&gt;"",'PD1'!$V355*VLOOKUP('PD1'!$U355,#REF!,2,0),"")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IF('PD1'!$V356&lt;&gt;"",'PD1'!$V356*VLOOKUP('PD1'!$U356,#REF!,2,0),"")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IF('PD1'!$V357&lt;&gt;"",'PD1'!$V357*VLOOKUP('PD1'!$U357,#REF!,2,0),"")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IF('PD1'!$V358&lt;&gt;"",'PD1'!$V358*VLOOKUP('PD1'!$U358,#REF!,2,0),"")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IF('PD1'!$V359&lt;&gt;"",'PD1'!$V359*VLOOKUP('PD1'!$U359,#REF!,2,0),"")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IF('PD1'!$V360&lt;&gt;"",'PD1'!$V360*VLOOKUP('PD1'!$U360,#REF!,2,0),"")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IF('PD1'!$V361&lt;&gt;"",'PD1'!$V361*VLOOKUP('PD1'!$U361,#REF!,2,0),"")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IF('PD1'!$V362&lt;&gt;"",'PD1'!$V362*VLOOKUP('PD1'!$U362,#REF!,2,0),"")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IF('PD1'!$V363&lt;&gt;"",'PD1'!$V363*VLOOKUP('PD1'!$U363,#REF!,2,0),"")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IF('PD1'!$V364&lt;&gt;"",'PD1'!$V364*VLOOKUP('PD1'!$U364,#REF!,2,0),"")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IF('PD1'!$V365&lt;&gt;"",'PD1'!$V365*VLOOKUP('PD1'!$U365,#REF!,2,0),"")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IF('PD1'!$V366&lt;&gt;"",'PD1'!$V366*VLOOKUP('PD1'!$U366,#REF!,2,0),"")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IF('PD1'!$V367&lt;&gt;"",'PD1'!$V367*VLOOKUP('PD1'!$U367,#REF!,2,0),"")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IF('PD1'!$V368&lt;&gt;"",'PD1'!$V368*VLOOKUP('PD1'!$U368,#REF!,2,0),"")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IF('PD1'!$V369&lt;&gt;"",'PD1'!$V369*VLOOKUP('PD1'!$U369,#REF!,2,0),"")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IF('PD1'!$V370&lt;&gt;"",'PD1'!$V370*VLOOKUP('PD1'!$U370,#REF!,2,0),"")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IF('PD1'!$V371&lt;&gt;"",'PD1'!$V371*VLOOKUP('PD1'!$U371,#REF!,2,0),"")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IF('PD1'!$V372&lt;&gt;"",'PD1'!$V372*VLOOKUP('PD1'!$U372,#REF!,2,0),"")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IF('PD1'!$V373&lt;&gt;"",'PD1'!$V373*VLOOKUP('PD1'!$U373,#REF!,2,0),"")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IF('PD1'!$V374&lt;&gt;"",'PD1'!$V374*VLOOKUP('PD1'!$U374,#REF!,2,0),"")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IF('PD1'!$V375&lt;&gt;"",'PD1'!$V375*VLOOKUP('PD1'!$U375,#REF!,2,0),"")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IF('PD1'!$V376&lt;&gt;"",'PD1'!$V376*VLOOKUP('PD1'!$U376,#REF!,2,0),"")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IF('PD1'!$V377&lt;&gt;"",'PD1'!$V377*VLOOKUP('PD1'!$U377,#REF!,2,0),"")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IF('PD1'!$V378&lt;&gt;"",'PD1'!$V378*VLOOKUP('PD1'!$U378,#REF!,2,0),"")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IF('PD1'!$V379&lt;&gt;"",'PD1'!$V379*VLOOKUP('PD1'!$U379,#REF!,2,0),"")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IF('PD1'!$V380&lt;&gt;"",'PD1'!$V380*VLOOKUP('PD1'!$U380,#REF!,2,0),"")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IF('PD1'!$V381&lt;&gt;"",'PD1'!$V381*VLOOKUP('PD1'!$U381,#REF!,2,0),"")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IF('PD1'!$V382&lt;&gt;"",'PD1'!$V382*VLOOKUP('PD1'!$U382,#REF!,2,0),"")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IF('PD1'!$V383&lt;&gt;"",'PD1'!$V383*VLOOKUP('PD1'!$U383,#REF!,2,0),"")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IF('PD1'!$V384&lt;&gt;"",'PD1'!$V384*VLOOKUP('PD1'!$U384,#REF!,2,0),"")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IF('PD1'!$V385&lt;&gt;"",'PD1'!$V385*VLOOKUP('PD1'!$U385,#REF!,2,0),"")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IF('PD1'!$V386&lt;&gt;"",'PD1'!$V386*VLOOKUP('PD1'!$U386,#REF!,2,0),"")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IF('PD1'!$V387&lt;&gt;"",'PD1'!$V387*VLOOKUP('PD1'!$U387,#REF!,2,0),"")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IF('PD1'!$V388&lt;&gt;"",'PD1'!$V388*VLOOKUP('PD1'!$U388,#REF!,2,0),"")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IF('PD1'!$V389&lt;&gt;"",'PD1'!$V389*VLOOKUP('PD1'!$U389,#REF!,2,0),"")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IF('PD1'!$V390&lt;&gt;"",'PD1'!$V390*VLOOKUP('PD1'!$U390,#REF!,2,0),"")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IF('PD1'!$V391&lt;&gt;"",'PD1'!$V391*VLOOKUP('PD1'!$U391,#REF!,2,0),"")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IF('PD1'!$V392&lt;&gt;"",'PD1'!$V392*VLOOKUP('PD1'!$U392,#REF!,2,0),"")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IF('PD1'!$V393&lt;&gt;"",'PD1'!$V393*VLOOKUP('PD1'!$U393,#REF!,2,0),"")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IF('PD1'!$V394&lt;&gt;"",'PD1'!$V394*VLOOKUP('PD1'!$U394,#REF!,2,0),"")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IF('PD1'!$V395&lt;&gt;"",'PD1'!$V395*VLOOKUP('PD1'!$U395,#REF!,2,0),"")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IF('PD1'!$V396&lt;&gt;"",'PD1'!$V396*VLOOKUP('PD1'!$U396,#REF!,2,0),"")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IF('PD1'!$V397&lt;&gt;"",'PD1'!$V397*VLOOKUP('PD1'!$U397,#REF!,2,0),"")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IF('PD1'!$V398&lt;&gt;"",'PD1'!$V398*VLOOKUP('PD1'!$U398,#REF!,2,0),"")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IF('PD1'!$V399&lt;&gt;"",'PD1'!$V399*VLOOKUP('PD1'!$U399,#REF!,2,0),"")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IF('PD1'!$V400&lt;&gt;"",'PD1'!$V400*VLOOKUP('PD1'!$U400,#REF!,2,0),"")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IF('PD1'!$V401&lt;&gt;"",'PD1'!$V401*VLOOKUP('PD1'!$U401,#REF!,2,0),"")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IF('PD1'!$V402&lt;&gt;"",'PD1'!$V402*VLOOKUP('PD1'!$U402,#REF!,2,0),"")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IF('PD1'!$V403&lt;&gt;"",'PD1'!$V403*VLOOKUP('PD1'!$U403,#REF!,2,0),"")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IF('PD1'!$V404&lt;&gt;"",'PD1'!$V404*VLOOKUP('PD1'!$U404,#REF!,2,0),"")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IF('PD1'!$V405&lt;&gt;"",'PD1'!$V405*VLOOKUP('PD1'!$U405,#REF!,2,0),"")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IF('PD1'!$V406&lt;&gt;"",'PD1'!$V406*VLOOKUP('PD1'!$U406,#REF!,2,0),"")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IF('PD1'!$V407&lt;&gt;"",'PD1'!$V407*VLOOKUP('PD1'!$U407,#REF!,2,0),"")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IF('PD1'!$V408&lt;&gt;"",'PD1'!$V408*VLOOKUP('PD1'!$U408,#REF!,2,0),"")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IF('PD1'!$V409&lt;&gt;"",'PD1'!$V409*VLOOKUP('PD1'!$U409,#REF!,2,0),"")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IF('PD1'!$V410&lt;&gt;"",'PD1'!$V410*VLOOKUP('PD1'!$U410,#REF!,2,0),"")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IF('PD1'!$V411&lt;&gt;"",'PD1'!$V411*VLOOKUP('PD1'!$U411,#REF!,2,0),"")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IF('PD1'!$V412&lt;&gt;"",'PD1'!$V412*VLOOKUP('PD1'!$U412,#REF!,2,0),"")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IF('PD1'!$V413&lt;&gt;"",'PD1'!$V413*VLOOKUP('PD1'!$U413,#REF!,2,0),"")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IF('PD1'!$V414&lt;&gt;"",'PD1'!$V414*VLOOKUP('PD1'!$U414,#REF!,2,0),"")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IF('PD1'!$V415&lt;&gt;"",'PD1'!$V415*VLOOKUP('PD1'!$U415,#REF!,2,0),"")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IF('PD1'!$V416&lt;&gt;"",'PD1'!$V416*VLOOKUP('PD1'!$U416,#REF!,2,0),"")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IF('PD1'!$V417&lt;&gt;"",'PD1'!$V417*VLOOKUP('PD1'!$U417,#REF!,2,0),"")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IF('PD1'!$V418&lt;&gt;"",'PD1'!$V418*VLOOKUP('PD1'!$U418,#REF!,2,0),"")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IF('PD1'!$V419&lt;&gt;"",'PD1'!$V419*VLOOKUP('PD1'!$U419,#REF!,2,0),"")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IF('PD1'!$V420&lt;&gt;"",'PD1'!$V420*VLOOKUP('PD1'!$U420,#REF!,2,0),"")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IF('PD1'!$V421&lt;&gt;"",'PD1'!$V421*VLOOKUP('PD1'!$U421,#REF!,2,0),"")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IF('PD1'!$V422&lt;&gt;"",'PD1'!$V422*VLOOKUP('PD1'!$U422,#REF!,2,0),"")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IF('PD1'!$V423&lt;&gt;"",'PD1'!$V423*VLOOKUP('PD1'!$U423,#REF!,2,0),"")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IF('PD1'!$V424&lt;&gt;"",'PD1'!$V424*VLOOKUP('PD1'!$U424,#REF!,2,0),"")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IF('PD1'!$V425&lt;&gt;"",'PD1'!$V425*VLOOKUP('PD1'!$U425,#REF!,2,0),"")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IF('PD1'!$V426&lt;&gt;"",'PD1'!$V426*VLOOKUP('PD1'!$U426,#REF!,2,0),"")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IF('PD1'!$V427&lt;&gt;"",'PD1'!$V427*VLOOKUP('PD1'!$U427,#REF!,2,0),"")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IF('PD1'!$V428&lt;&gt;"",'PD1'!$V428*VLOOKUP('PD1'!$U428,#REF!,2,0),"")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IF('PD1'!$V429&lt;&gt;"",'PD1'!$V429*VLOOKUP('PD1'!$U429,#REF!,2,0),"")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IF('PD1'!$V430&lt;&gt;"",'PD1'!$V430*VLOOKUP('PD1'!$U430,#REF!,2,0),"")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IF('PD1'!$V431&lt;&gt;"",'PD1'!$V431*VLOOKUP('PD1'!$U431,#REF!,2,0),"")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IF('PD1'!$V432&lt;&gt;"",'PD1'!$V432*VLOOKUP('PD1'!$U432,#REF!,2,0),"")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IF('PD1'!$V433&lt;&gt;"",'PD1'!$V433*VLOOKUP('PD1'!$U433,#REF!,2,0),"")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IF('PD1'!$V434&lt;&gt;"",'PD1'!$V434*VLOOKUP('PD1'!$U434,#REF!,2,0),"")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IF('PD1'!$V435&lt;&gt;"",'PD1'!$V435*VLOOKUP('PD1'!$U435,#REF!,2,0),"")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IF('PD1'!$V436&lt;&gt;"",'PD1'!$V436*VLOOKUP('PD1'!$U436,#REF!,2,0),"")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IF('PD1'!$V437&lt;&gt;"",'PD1'!$V437*VLOOKUP('PD1'!$U437,#REF!,2,0),"")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IF('PD1'!$V438&lt;&gt;"",'PD1'!$V438*VLOOKUP('PD1'!$U438,#REF!,2,0),"")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IF('PD1'!$V439&lt;&gt;"",'PD1'!$V439*VLOOKUP('PD1'!$U439,#REF!,2,0),"")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IF('PD1'!$V440&lt;&gt;"",'PD1'!$V440*VLOOKUP('PD1'!$U440,#REF!,2,0),"")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IF('PD1'!$V441&lt;&gt;"",'PD1'!$V441*VLOOKUP('PD1'!$U441,#REF!,2,0),"")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IF('PD1'!$V442&lt;&gt;"",'PD1'!$V442*VLOOKUP('PD1'!$U442,#REF!,2,0),"")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IF('PD1'!$V443&lt;&gt;"",'PD1'!$V443*VLOOKUP('PD1'!$U443,#REF!,2,0),"")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IF('PD1'!$V444&lt;&gt;"",'PD1'!$V444*VLOOKUP('PD1'!$U444,#REF!,2,0),"")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IF('PD1'!$V445&lt;&gt;"",'PD1'!$V445*VLOOKUP('PD1'!$U445,#REF!,2,0),"")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IF('PD1'!$V446&lt;&gt;"",'PD1'!$V446*VLOOKUP('PD1'!$U446,#REF!,2,0),"")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IF('PD1'!$V447&lt;&gt;"",'PD1'!$V447*VLOOKUP('PD1'!$U447,#REF!,2,0),"")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IF('PD1'!$V448&lt;&gt;"",'PD1'!$V448*VLOOKUP('PD1'!$U448,#REF!,2,0),"")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IF('PD1'!$V449&lt;&gt;"",'PD1'!$V449*VLOOKUP('PD1'!$U449,#REF!,2,0),"")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IF('PD1'!$V450&lt;&gt;"",'PD1'!$V450*VLOOKUP('PD1'!$U450,#REF!,2,0),"")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IF('PD1'!$V451&lt;&gt;"",'PD1'!$V451*VLOOKUP('PD1'!$U451,#REF!,2,0),"")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IF('PD1'!$V452&lt;&gt;"",'PD1'!$V452*VLOOKUP('PD1'!$U452,#REF!,2,0),"")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IF('PD1'!$V453&lt;&gt;"",'PD1'!$V453*VLOOKUP('PD1'!$U453,#REF!,2,0),"")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IF('PD1'!$V454&lt;&gt;"",'PD1'!$V454*VLOOKUP('PD1'!$U454,#REF!,2,0),"")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IF('PD1'!$V455&lt;&gt;"",'PD1'!$V455*VLOOKUP('PD1'!$U455,#REF!,2,0),"")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IF('PD1'!$V456&lt;&gt;"",'PD1'!$V456*VLOOKUP('PD1'!$U456,#REF!,2,0),"")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IF('PD1'!$V457&lt;&gt;"",'PD1'!$V457*VLOOKUP('PD1'!$U457,#REF!,2,0),"")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IF('PD1'!$V458&lt;&gt;"",'PD1'!$V458*VLOOKUP('PD1'!$U458,#REF!,2,0),"")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IF('PD1'!$V459&lt;&gt;"",'PD1'!$V459*VLOOKUP('PD1'!$U459,#REF!,2,0),"")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IF('PD1'!$V460&lt;&gt;"",'PD1'!$V460*VLOOKUP('PD1'!$U460,#REF!,2,0),"")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IF('PD1'!$V461&lt;&gt;"",'PD1'!$V461*VLOOKUP('PD1'!$U461,#REF!,2,0),"")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IF('PD1'!$V462&lt;&gt;"",'PD1'!$V462*VLOOKUP('PD1'!$U462,#REF!,2,0),"")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IF('PD1'!$V463&lt;&gt;"",'PD1'!$V463*VLOOKUP('PD1'!$U463,#REF!,2,0),"")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IF('PD1'!$V464&lt;&gt;"",'PD1'!$V464*VLOOKUP('PD1'!$U464,#REF!,2,0),"")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IF('PD1'!$V465&lt;&gt;"",'PD1'!$V465*VLOOKUP('PD1'!$U465,#REF!,2,0),"")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IF('PD1'!$V466&lt;&gt;"",'PD1'!$V466*VLOOKUP('PD1'!$U466,#REF!,2,0),"")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IF('PD1'!$V467&lt;&gt;"",'PD1'!$V467*VLOOKUP('PD1'!$U467,#REF!,2,0),"")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IF('PD1'!$V468&lt;&gt;"",'PD1'!$V468*VLOOKUP('PD1'!$U468,#REF!,2,0),"")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IF('PD1'!$V469&lt;&gt;"",'PD1'!$V469*VLOOKUP('PD1'!$U469,#REF!,2,0),"")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IF('PD1'!$V470&lt;&gt;"",'PD1'!$V470*VLOOKUP('PD1'!$U470,#REF!,2,0),"")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IF('PD1'!$V471&lt;&gt;"",'PD1'!$V471*VLOOKUP('PD1'!$U471,#REF!,2,0),"")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IF('PD1'!$V472&lt;&gt;"",'PD1'!$V472*VLOOKUP('PD1'!$U472,#REF!,2,0),"")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IF('PD1'!$V473&lt;&gt;"",'PD1'!$V473*VLOOKUP('PD1'!$U473,#REF!,2,0),"")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IF('PD1'!$V474&lt;&gt;"",'PD1'!$V474*VLOOKUP('PD1'!$U474,#REF!,2,0),"")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IF('PD1'!$V475&lt;&gt;"",'PD1'!$V475*VLOOKUP('PD1'!$U475,#REF!,2,0),"")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IF('PD1'!$V476&lt;&gt;"",'PD1'!$V476*VLOOKUP('PD1'!$U476,#REF!,2,0),"")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IF('PD1'!$V477&lt;&gt;"",'PD1'!$V477*VLOOKUP('PD1'!$U477,#REF!,2,0),"")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IF('PD1'!$V478&lt;&gt;"",'PD1'!$V478*VLOOKUP('PD1'!$U478,#REF!,2,0),"")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IF('PD1'!$V479&lt;&gt;"",'PD1'!$V479*VLOOKUP('PD1'!$U479,#REF!,2,0),"")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IF('PD1'!$V480&lt;&gt;"",'PD1'!$V480*VLOOKUP('PD1'!$U480,#REF!,2,0),"")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IF('PD1'!$V481&lt;&gt;"",'PD1'!$V481*VLOOKUP('PD1'!$U481,#REF!,2,0),"")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IF('PD1'!$V482&lt;&gt;"",'PD1'!$V482*VLOOKUP('PD1'!$U482,#REF!,2,0),"")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IF('PD1'!$V483&lt;&gt;"",'PD1'!$V483*VLOOKUP('PD1'!$U483,#REF!,2,0),"")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IF('PD1'!$V484&lt;&gt;"",'PD1'!$V484*VLOOKUP('PD1'!$U484,#REF!,2,0),"")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IF('PD1'!$V485&lt;&gt;"",'PD1'!$V485*VLOOKUP('PD1'!$U485,#REF!,2,0),"")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IF('PD1'!$V486&lt;&gt;"",'PD1'!$V486*VLOOKUP('PD1'!$U486,#REF!,2,0),"")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IF('PD1'!$V487&lt;&gt;"",'PD1'!$V487*VLOOKUP('PD1'!$U487,#REF!,2,0),"")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IF('PD1'!$V488&lt;&gt;"",'PD1'!$V488*VLOOKUP('PD1'!$U488,#REF!,2,0),"")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IF('PD1'!$V489&lt;&gt;"",'PD1'!$V489*VLOOKUP('PD1'!$U489,#REF!,2,0),"")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IF('PD1'!$V490&lt;&gt;"",'PD1'!$V490*VLOOKUP('PD1'!$U490,#REF!,2,0),"")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IF('PD1'!$V491&lt;&gt;"",'PD1'!$V491*VLOOKUP('PD1'!$U491,#REF!,2,0),"")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IF('PD1'!$V492&lt;&gt;"",'PD1'!$V492*VLOOKUP('PD1'!$U492,#REF!,2,0),"")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IF('PD1'!$V493&lt;&gt;"",'PD1'!$V493*VLOOKUP('PD1'!$U493,#REF!,2,0),"")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IF('PD1'!$V494&lt;&gt;"",'PD1'!$V494*VLOOKUP('PD1'!$U494,#REF!,2,0),"")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IF('PD1'!$V495&lt;&gt;"",'PD1'!$V495*VLOOKUP('PD1'!$U495,#REF!,2,0),"")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IF('PD1'!$V496&lt;&gt;"",'PD1'!$V496*VLOOKUP('PD1'!$U496,#REF!,2,0),"")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IF('PD1'!$V497&lt;&gt;"",'PD1'!$V497*VLOOKUP('PD1'!$U497,#REF!,2,0),"")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IF('PD1'!$V498&lt;&gt;"",'PD1'!$V498*VLOOKUP('PD1'!$U498,#REF!,2,0),"")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IF('PD1'!$V499&lt;&gt;"",'PD1'!$V499*VLOOKUP('PD1'!$U499,#REF!,2,0),"")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IF('PD1'!$V500&lt;&gt;"",'PD1'!$V500*VLOOKUP('PD1'!$U500,#REF!,2,0),"")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IF('PD1'!$V501&lt;&gt;"",'PD1'!$V501*VLOOKUP('PD1'!$U501,#REF!,2,0),"")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IF('PD1'!$V502&lt;&gt;"",'PD1'!$V502*VLOOKUP('PD1'!$U502,#REF!,2,0),"")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IF('PD1'!$V503&lt;&gt;"",'PD1'!$V503*VLOOKUP('PD1'!$U503,#REF!,2,0),"")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IF('PD1'!$V504&lt;&gt;"",'PD1'!$V504*VLOOKUP('PD1'!$U504,#REF!,2,0),"")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IF('PD1'!$V505&lt;&gt;"",'PD1'!$V505*VLOOKUP('PD1'!$U505,#REF!,2,0),"")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IF('PD1'!$V506&lt;&gt;"",'PD1'!$V506*VLOOKUP('PD1'!$U506,#REF!,2,0),"")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IF('PD1'!$V507&lt;&gt;"",'PD1'!$V507*VLOOKUP('PD1'!$U507,#REF!,2,0),"")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IF('PD1'!$V508&lt;&gt;"",'PD1'!$V508*VLOOKUP('PD1'!$U508,#REF!,2,0),"")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IF('PD1'!$V509&lt;&gt;"",'PD1'!$V509*VLOOKUP('PD1'!$U509,#REF!,2,0),"")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IF('PD1'!$V510&lt;&gt;"",'PD1'!$V510*VLOOKUP('PD1'!$U510,#REF!,2,0),"")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IF('PD1'!$V511&lt;&gt;"",'PD1'!$V511*VLOOKUP('PD1'!$U511,#REF!,2,0),"")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IF('PD1'!$V512&lt;&gt;"",'PD1'!$V512*VLOOKUP('PD1'!$U512,#REF!,2,0),"")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IF('PD1'!$V513&lt;&gt;"",'PD1'!$V513*VLOOKUP('PD1'!$U513,#REF!,2,0),"")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IF('PD1'!$V514&lt;&gt;"",'PD1'!$V514*VLOOKUP('PD1'!$U514,#REF!,2,0),"")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IF('PD1'!$V515&lt;&gt;"",'PD1'!$V515*VLOOKUP('PD1'!$U515,#REF!,2,0),"")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IF('PD1'!$V516&lt;&gt;"",'PD1'!$V516*VLOOKUP('PD1'!$U516,#REF!,2,0),"")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IF('PD1'!$V517&lt;&gt;"",'PD1'!$V517*VLOOKUP('PD1'!$U517,#REF!,2,0),"")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IF('PD1'!$V518&lt;&gt;"",'PD1'!$V518*VLOOKUP('PD1'!$U518,#REF!,2,0),"")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IF('PD1'!$V519&lt;&gt;"",'PD1'!$V519*VLOOKUP('PD1'!$U519,#REF!,2,0),"")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IF('PD1'!$V520&lt;&gt;"",'PD1'!$V520*VLOOKUP('PD1'!$U520,#REF!,2,0),"")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IF('PD1'!$V521&lt;&gt;"",'PD1'!$V521*VLOOKUP('PD1'!$U521,#REF!,2,0),"")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IF('PD1'!$V522&lt;&gt;"",'PD1'!$V522*VLOOKUP('PD1'!$U522,#REF!,2,0),"")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IF('PD1'!$V523&lt;&gt;"",'PD1'!$V523*VLOOKUP('PD1'!$U523,#REF!,2,0),"")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IF('PD1'!$V524&lt;&gt;"",'PD1'!$V524*VLOOKUP('PD1'!$U524,#REF!,2,0),"")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IF('PD1'!$V525&lt;&gt;"",'PD1'!$V525*VLOOKUP('PD1'!$U525,#REF!,2,0),"")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IF('PD1'!$V526&lt;&gt;"",'PD1'!$V526*VLOOKUP('PD1'!$U526,#REF!,2,0),"")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IF('PD1'!$V527&lt;&gt;"",'PD1'!$V527*VLOOKUP('PD1'!$U527,#REF!,2,0),"")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IF('PD1'!$V528&lt;&gt;"",'PD1'!$V528*VLOOKUP('PD1'!$U528,#REF!,2,0),"")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IF('PD1'!$V529&lt;&gt;"",'PD1'!$V529*VLOOKUP('PD1'!$U529,#REF!,2,0),"")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IF('PD1'!$V530&lt;&gt;"",'PD1'!$V530*VLOOKUP('PD1'!$U530,#REF!,2,0),"")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IF('PD1'!$V531&lt;&gt;"",'PD1'!$V531*VLOOKUP('PD1'!$U531,#REF!,2,0),"")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IF('PD1'!$V532&lt;&gt;"",'PD1'!$V532*VLOOKUP('PD1'!$U532,#REF!,2,0),"")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IF('PD1'!$V533&lt;&gt;"",'PD1'!$V533*VLOOKUP('PD1'!$U533,#REF!,2,0),"")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IF('PD1'!$V534&lt;&gt;"",'PD1'!$V534*VLOOKUP('PD1'!$U534,#REF!,2,0),"")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IF('PD1'!$V535&lt;&gt;"",'PD1'!$V535*VLOOKUP('PD1'!$U535,#REF!,2,0),"")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IF('PD1'!$V536&lt;&gt;"",'PD1'!$V536*VLOOKUP('PD1'!$U536,#REF!,2,0),"")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IF('PD1'!$V537&lt;&gt;"",'PD1'!$V537*VLOOKUP('PD1'!$U537,#REF!,2,0),"")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IF('PD1'!$V538&lt;&gt;"",'PD1'!$V538*VLOOKUP('PD1'!$U538,#REF!,2,0),"")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IF('PD1'!$V539&lt;&gt;"",'PD1'!$V539*VLOOKUP('PD1'!$U539,#REF!,2,0),"")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IF('PD1'!$V540&lt;&gt;"",'PD1'!$V540*VLOOKUP('PD1'!$U540,#REF!,2,0),"")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IF('PD1'!$V541&lt;&gt;"",'PD1'!$V541*VLOOKUP('PD1'!$U541,#REF!,2,0),"")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IF('PD1'!$V542&lt;&gt;"",'PD1'!$V542*VLOOKUP('PD1'!$U542,#REF!,2,0),"")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IF('PD1'!$V543&lt;&gt;"",'PD1'!$V543*VLOOKUP('PD1'!$U543,#REF!,2,0),"")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IF('PD1'!$V544&lt;&gt;"",'PD1'!$V544*VLOOKUP('PD1'!$U544,#REF!,2,0),"")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IF('PD1'!$V545&lt;&gt;"",'PD1'!$V545*VLOOKUP('PD1'!$U545,#REF!,2,0),"")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IF('PD1'!$V546&lt;&gt;"",'PD1'!$V546*VLOOKUP('PD1'!$U546,#REF!,2,0),"")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IF('PD1'!$V547&lt;&gt;"",'PD1'!$V547*VLOOKUP('PD1'!$U547,#REF!,2,0),"")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IF('PD1'!$V548&lt;&gt;"",'PD1'!$V548*VLOOKUP('PD1'!$U548,#REF!,2,0),"")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IF('PD1'!$V549&lt;&gt;"",'PD1'!$V549*VLOOKUP('PD1'!$U549,#REF!,2,0),"")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IF('PD1'!$V550&lt;&gt;"",'PD1'!$V550*VLOOKUP('PD1'!$U550,#REF!,2,0),"")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IF('PD1'!$V551&lt;&gt;"",'PD1'!$V551*VLOOKUP('PD1'!$U551,#REF!,2,0),"")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IF('PD1'!$V552&lt;&gt;"",'PD1'!$V552*VLOOKUP('PD1'!$U552,#REF!,2,0),"")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IF('PD1'!$V553&lt;&gt;"",'PD1'!$V553*VLOOKUP('PD1'!$U553,#REF!,2,0),"")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IF('PD1'!$V554&lt;&gt;"",'PD1'!$V554*VLOOKUP('PD1'!$U554,#REF!,2,0),"")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IF('PD1'!$V555&lt;&gt;"",'PD1'!$V555*VLOOKUP('PD1'!$U555,#REF!,2,0),"")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IF('PD1'!$V556&lt;&gt;"",'PD1'!$V556*VLOOKUP('PD1'!$U556,#REF!,2,0),"")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IF('PD1'!$V557&lt;&gt;"",'PD1'!$V557*VLOOKUP('PD1'!$U557,#REF!,2,0),"")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IF('PD1'!$V558&lt;&gt;"",'PD1'!$V558*VLOOKUP('PD1'!$U558,#REF!,2,0),"")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IF('PD1'!$V559&lt;&gt;"",'PD1'!$V559*VLOOKUP('PD1'!$U559,#REF!,2,0),"")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IF('PD1'!$V560&lt;&gt;"",'PD1'!$V560*VLOOKUP('PD1'!$U560,#REF!,2,0),"")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IF('PD1'!$V561&lt;&gt;"",'PD1'!$V561*VLOOKUP('PD1'!$U561,#REF!,2,0),"")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IF('PD1'!$V562&lt;&gt;"",'PD1'!$V562*VLOOKUP('PD1'!$U562,#REF!,2,0),"")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IF('PD1'!$V563&lt;&gt;"",'PD1'!$V563*VLOOKUP('PD1'!$U563,#REF!,2,0),"")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IF('PD1'!$V564&lt;&gt;"",'PD1'!$V564*VLOOKUP('PD1'!$U564,#REF!,2,0),"")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IF('PD1'!$V565&lt;&gt;"",'PD1'!$V565*VLOOKUP('PD1'!$U565,#REF!,2,0),"")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IF('PD1'!$V566&lt;&gt;"",'PD1'!$V566*VLOOKUP('PD1'!$U566,#REF!,2,0),"")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IF('PD1'!$V567&lt;&gt;"",'PD1'!$V567*VLOOKUP('PD1'!$U567,#REF!,2,0),"")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IF('PD1'!$V568&lt;&gt;"",'PD1'!$V568*VLOOKUP('PD1'!$U568,#REF!,2,0),"")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IF('PD1'!$V569&lt;&gt;"",'PD1'!$V569*VLOOKUP('PD1'!$U569,#REF!,2,0),"")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IF('PD1'!$V570&lt;&gt;"",'PD1'!$V570*VLOOKUP('PD1'!$U570,#REF!,2,0),"")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IF('PD1'!$V571&lt;&gt;"",'PD1'!$V571*VLOOKUP('PD1'!$U571,#REF!,2,0),"")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IF('PD1'!$V572&lt;&gt;"",'PD1'!$V572*VLOOKUP('PD1'!$U572,#REF!,2,0),"")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IF('PD1'!$V573&lt;&gt;"",'PD1'!$V573*VLOOKUP('PD1'!$U573,#REF!,2,0),"")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IF('PD1'!$V574&lt;&gt;"",'PD1'!$V574*VLOOKUP('PD1'!$U574,#REF!,2,0),"")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IF('PD1'!$V575&lt;&gt;"",'PD1'!$V575*VLOOKUP('PD1'!$U575,#REF!,2,0),"")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IF('PD1'!$V576&lt;&gt;"",'PD1'!$V576*VLOOKUP('PD1'!$U576,#REF!,2,0),"")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IF('PD1'!$V577&lt;&gt;"",'PD1'!$V577*VLOOKUP('PD1'!$U577,#REF!,2,0),"")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IF('PD1'!$V578&lt;&gt;"",'PD1'!$V578*VLOOKUP('PD1'!$U578,#REF!,2,0),"")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IF('PD1'!$V579&lt;&gt;"",'PD1'!$V579*VLOOKUP('PD1'!$U579,#REF!,2,0),"")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IF('PD1'!$V580&lt;&gt;"",'PD1'!$V580*VLOOKUP('PD1'!$U580,#REF!,2,0),"")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IF('PD1'!$V581&lt;&gt;"",'PD1'!$V581*VLOOKUP('PD1'!$U581,#REF!,2,0),"")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IF('PD1'!$V582&lt;&gt;"",'PD1'!$V582*VLOOKUP('PD1'!$U582,#REF!,2,0),"")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IF('PD1'!$V583&lt;&gt;"",'PD1'!$V583*VLOOKUP('PD1'!$U583,#REF!,2,0),"")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IF('PD1'!$V584&lt;&gt;"",'PD1'!$V584*VLOOKUP('PD1'!$U584,#REF!,2,0),"")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IF('PD1'!$V585&lt;&gt;"",'PD1'!$V585*VLOOKUP('PD1'!$U585,#REF!,2,0),"")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IF('PD1'!$V586&lt;&gt;"",'PD1'!$V586*VLOOKUP('PD1'!$U586,#REF!,2,0),"")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IF('PD1'!$V587&lt;&gt;"",'PD1'!$V587*VLOOKUP('PD1'!$U587,#REF!,2,0),"")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IF('PD1'!$V588&lt;&gt;"",'PD1'!$V588*VLOOKUP('PD1'!$U588,#REF!,2,0),"")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IF('PD1'!$V589&lt;&gt;"",'PD1'!$V589*VLOOKUP('PD1'!$U589,#REF!,2,0),"")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IF('PD1'!$V590&lt;&gt;"",'PD1'!$V590*VLOOKUP('PD1'!$U590,#REF!,2,0),"")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IF('PD1'!$V591&lt;&gt;"",'PD1'!$V591*VLOOKUP('PD1'!$U591,#REF!,2,0),"")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IF('PD1'!$V592&lt;&gt;"",'PD1'!$V592*VLOOKUP('PD1'!$U592,#REF!,2,0),"")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IF('PD1'!$V593&lt;&gt;"",'PD1'!$V593*VLOOKUP('PD1'!$U593,#REF!,2,0),"")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IF('PD1'!$V594&lt;&gt;"",'PD1'!$V594*VLOOKUP('PD1'!$U594,#REF!,2,0),"")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IF('PD1'!$V595&lt;&gt;"",'PD1'!$V595*VLOOKUP('PD1'!$U595,#REF!,2,0),"")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IF('PD1'!$V596&lt;&gt;"",'PD1'!$V596*VLOOKUP('PD1'!$U596,#REF!,2,0),"")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IF('PD1'!$V597&lt;&gt;"",'PD1'!$V597*VLOOKUP('PD1'!$U597,#REF!,2,0),"")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IF('PD1'!$V598&lt;&gt;"",'PD1'!$V598*VLOOKUP('PD1'!$U598,#REF!,2,0),"")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IF('PD1'!$V599&lt;&gt;"",'PD1'!$V599*VLOOKUP('PD1'!$U599,#REF!,2,0),"")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IF('PD1'!$V600&lt;&gt;"",'PD1'!$V600*VLOOKUP('PD1'!$U600,#REF!,2,0),"")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IF('PD1'!$V601&lt;&gt;"",'PD1'!$V601*VLOOKUP('PD1'!$U601,#REF!,2,0),"")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IF('PD1'!$V602&lt;&gt;"",'PD1'!$V602*VLOOKUP('PD1'!$U602,#REF!,2,0),"")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IF('PD1'!$V603&lt;&gt;"",'PD1'!$V603*VLOOKUP('PD1'!$U603,#REF!,2,0),"")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IF('PD1'!$V604&lt;&gt;"",'PD1'!$V604*VLOOKUP('PD1'!$U604,#REF!,2,0),"")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IF('PD1'!$V605&lt;&gt;"",'PD1'!$V605*VLOOKUP('PD1'!$U605,#REF!,2,0),"")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IF('PD1'!$V606&lt;&gt;"",'PD1'!$V606*VLOOKUP('PD1'!$U606,#REF!,2,0),"")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IF('PD1'!$V607&lt;&gt;"",'PD1'!$V607*VLOOKUP('PD1'!$U607,#REF!,2,0),"")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IF('PD1'!$V608&lt;&gt;"",'PD1'!$V608*VLOOKUP('PD1'!$U608,#REF!,2,0),"")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IF('PD1'!$V609&lt;&gt;"",'PD1'!$V609*VLOOKUP('PD1'!$U609,#REF!,2,0),"")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IF('PD1'!$V610&lt;&gt;"",'PD1'!$V610*VLOOKUP('PD1'!$U610,#REF!,2,0),"")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IF('PD1'!$V611&lt;&gt;"",'PD1'!$V611*VLOOKUP('PD1'!$U611,#REF!,2,0),"")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IF('PD1'!$V612&lt;&gt;"",'PD1'!$V612*VLOOKUP('PD1'!$U612,#REF!,2,0),"")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IF('PD1'!$V613&lt;&gt;"",'PD1'!$V613*VLOOKUP('PD1'!$U613,#REF!,2,0),"")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IF('PD1'!$V614&lt;&gt;"",'PD1'!$V614*VLOOKUP('PD1'!$U614,#REF!,2,0),"")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IF('PD1'!$V615&lt;&gt;"",'PD1'!$V615*VLOOKUP('PD1'!$U615,#REF!,2,0),"")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IF('PD1'!$V616&lt;&gt;"",'PD1'!$V616*VLOOKUP('PD1'!$U616,#REF!,2,0),"")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IF('PD1'!$V617&lt;&gt;"",'PD1'!$V617*VLOOKUP('PD1'!$U617,#REF!,2,0),"")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IF('PD1'!$V618&lt;&gt;"",'PD1'!$V618*VLOOKUP('PD1'!$U618,#REF!,2,0),"")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IF('PD1'!$V619&lt;&gt;"",'PD1'!$V619*VLOOKUP('PD1'!$U619,#REF!,2,0),"")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IF('PD1'!$V620&lt;&gt;"",'PD1'!$V620*VLOOKUP('PD1'!$U620,#REF!,2,0),"")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IF('PD1'!$V621&lt;&gt;"",'PD1'!$V621*VLOOKUP('PD1'!$U621,#REF!,2,0),"")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IF('PD1'!$V622&lt;&gt;"",'PD1'!$V622*VLOOKUP('PD1'!$U622,#REF!,2,0),"")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IF('PD1'!$V623&lt;&gt;"",'PD1'!$V623*VLOOKUP('PD1'!$U623,#REF!,2,0),"")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IF('PD1'!$V624&lt;&gt;"",'PD1'!$V624*VLOOKUP('PD1'!$U624,#REF!,2,0),"")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IF('PD1'!$V625&lt;&gt;"",'PD1'!$V625*VLOOKUP('PD1'!$U625,#REF!,2,0),"")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IF('PD1'!$V626&lt;&gt;"",'PD1'!$V626*VLOOKUP('PD1'!$U626,#REF!,2,0),"")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IF('PD1'!$V627&lt;&gt;"",'PD1'!$V627*VLOOKUP('PD1'!$U627,#REF!,2,0),"")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IF('PD1'!$V628&lt;&gt;"",'PD1'!$V628*VLOOKUP('PD1'!$U628,#REF!,2,0),"")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IF('PD1'!$V629&lt;&gt;"",'PD1'!$V629*VLOOKUP('PD1'!$U629,#REF!,2,0),"")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IF('PD1'!$V630&lt;&gt;"",'PD1'!$V630*VLOOKUP('PD1'!$U630,#REF!,2,0),"")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IF('PD1'!$V631&lt;&gt;"",'PD1'!$V631*VLOOKUP('PD1'!$U631,#REF!,2,0),"")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IF('PD1'!$V632&lt;&gt;"",'PD1'!$V632*VLOOKUP('PD1'!$U632,#REF!,2,0),"")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IF('PD1'!$V633&lt;&gt;"",'PD1'!$V633*VLOOKUP('PD1'!$U633,#REF!,2,0),"")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IF('PD1'!$V634&lt;&gt;"",'PD1'!$V634*VLOOKUP('PD1'!$U634,#REF!,2,0),"")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IF('PD1'!$V635&lt;&gt;"",'PD1'!$V635*VLOOKUP('PD1'!$U635,#REF!,2,0),"")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IF('PD1'!$V636&lt;&gt;"",'PD1'!$V636*VLOOKUP('PD1'!$U636,#REF!,2,0),"")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IF('PD1'!$V637&lt;&gt;"",'PD1'!$V637*VLOOKUP('PD1'!$U637,#REF!,2,0),"")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IF('PD1'!$V638&lt;&gt;"",'PD1'!$V638*VLOOKUP('PD1'!$U638,#REF!,2,0),"")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IF('PD1'!$V639&lt;&gt;"",'PD1'!$V639*VLOOKUP('PD1'!$U639,#REF!,2,0),"")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IF('PD1'!$V640&lt;&gt;"",'PD1'!$V640*VLOOKUP('PD1'!$U640,#REF!,2,0),"")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IF('PD1'!$V641&lt;&gt;"",'PD1'!$V641*VLOOKUP('PD1'!$U641,#REF!,2,0),"")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IF('PD1'!$V642&lt;&gt;"",'PD1'!$V642*VLOOKUP('PD1'!$U642,#REF!,2,0),"")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IF('PD1'!$V643&lt;&gt;"",'PD1'!$V643*VLOOKUP('PD1'!$U643,#REF!,2,0),"")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IF('PD1'!$V644&lt;&gt;"",'PD1'!$V644*VLOOKUP('PD1'!$U644,#REF!,2,0),"")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IF('PD1'!$V645&lt;&gt;"",'PD1'!$V645*VLOOKUP('PD1'!$U645,#REF!,2,0),"")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IF('PD1'!$V646&lt;&gt;"",'PD1'!$V646*VLOOKUP('PD1'!$U646,#REF!,2,0),"")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IF('PD1'!$V647&lt;&gt;"",'PD1'!$V647*VLOOKUP('PD1'!$U647,#REF!,2,0),"")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IF('PD1'!$V648&lt;&gt;"",'PD1'!$V648*VLOOKUP('PD1'!$U648,#REF!,2,0),"")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IF('PD1'!$V649&lt;&gt;"",'PD1'!$V649*VLOOKUP('PD1'!$U649,#REF!,2,0),"")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IF('PD1'!$V650&lt;&gt;"",'PD1'!$V650*VLOOKUP('PD1'!$U650,#REF!,2,0),"")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IF('PD1'!$V651&lt;&gt;"",'PD1'!$V651*VLOOKUP('PD1'!$U651,#REF!,2,0),"")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IF('PD1'!$V652&lt;&gt;"",'PD1'!$V652*VLOOKUP('PD1'!$U652,#REF!,2,0),"")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IF('PD1'!$V653&lt;&gt;"",'PD1'!$V653*VLOOKUP('PD1'!$U653,#REF!,2,0),"")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IF('PD1'!$V654&lt;&gt;"",'PD1'!$V654*VLOOKUP('PD1'!$U654,#REF!,2,0),"")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IF('PD1'!$V655&lt;&gt;"",'PD1'!$V655*VLOOKUP('PD1'!$U655,#REF!,2,0),"")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IF('PD1'!$V656&lt;&gt;"",'PD1'!$V656*VLOOKUP('PD1'!$U656,#REF!,2,0),"")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IF('PD1'!$V657&lt;&gt;"",'PD1'!$V657*VLOOKUP('PD1'!$U657,#REF!,2,0),"")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IF('PD1'!$V658&lt;&gt;"",'PD1'!$V658*VLOOKUP('PD1'!$U658,#REF!,2,0),"")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IF('PD1'!$V659&lt;&gt;"",'PD1'!$V659*VLOOKUP('PD1'!$U659,#REF!,2,0),"")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IF('PD1'!$V660&lt;&gt;"",'PD1'!$V660*VLOOKUP('PD1'!$U660,#REF!,2,0),"")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IF('PD1'!$V661&lt;&gt;"",'PD1'!$V661*VLOOKUP('PD1'!$U661,#REF!,2,0),"")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IF('PD1'!$V662&lt;&gt;"",'PD1'!$V662*VLOOKUP('PD1'!$U662,#REF!,2,0),"")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IF('PD1'!$V663&lt;&gt;"",'PD1'!$V663*VLOOKUP('PD1'!$U663,#REF!,2,0),"")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IF('PD1'!$V664&lt;&gt;"",'PD1'!$V664*VLOOKUP('PD1'!$U664,#REF!,2,0),"")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IF('PD1'!$V665&lt;&gt;"",'PD1'!$V665*VLOOKUP('PD1'!$U665,#REF!,2,0),"")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IF('PD1'!$V666&lt;&gt;"",'PD1'!$V666*VLOOKUP('PD1'!$U666,#REF!,2,0),"")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IF('PD1'!$V667&lt;&gt;"",'PD1'!$V667*VLOOKUP('PD1'!$U667,#REF!,2,0),"")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IF('PD1'!$V668&lt;&gt;"",'PD1'!$V668*VLOOKUP('PD1'!$U668,#REF!,2,0),"")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IF('PD1'!$V669&lt;&gt;"",'PD1'!$V669*VLOOKUP('PD1'!$U669,#REF!,2,0),"")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IF('PD1'!$V670&lt;&gt;"",'PD1'!$V670*VLOOKUP('PD1'!$U670,#REF!,2,0),"")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IF('PD1'!$V671&lt;&gt;"",'PD1'!$V671*VLOOKUP('PD1'!$U671,#REF!,2,0),"")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IF('PD1'!$V672&lt;&gt;"",'PD1'!$V672*VLOOKUP('PD1'!$U672,#REF!,2,0),"")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IF('PD1'!$V673&lt;&gt;"",'PD1'!$V673*VLOOKUP('PD1'!$U673,#REF!,2,0),"")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IF('PD1'!$V674&lt;&gt;"",'PD1'!$V674*VLOOKUP('PD1'!$U674,#REF!,2,0),"")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IF('PD1'!$V675&lt;&gt;"",'PD1'!$V675*VLOOKUP('PD1'!$U675,#REF!,2,0),"")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IF('PD1'!$V676&lt;&gt;"",'PD1'!$V676*VLOOKUP('PD1'!$U676,#REF!,2,0),"")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IF('PD1'!$V677&lt;&gt;"",'PD1'!$V677*VLOOKUP('PD1'!$U677,#REF!,2,0),"")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IF('PD1'!$V678&lt;&gt;"",'PD1'!$V678*VLOOKUP('PD1'!$U678,#REF!,2,0),"")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IF('PD1'!$V679&lt;&gt;"",'PD1'!$V679*VLOOKUP('PD1'!$U679,#REF!,2,0),"")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IF('PD1'!$V680&lt;&gt;"",'PD1'!$V680*VLOOKUP('PD1'!$U680,#REF!,2,0),"")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IF('PD1'!$V681&lt;&gt;"",'PD1'!$V681*VLOOKUP('PD1'!$U681,#REF!,2,0),"")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IF('PD1'!$V682&lt;&gt;"",'PD1'!$V682*VLOOKUP('PD1'!$U682,#REF!,2,0),"")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IF('PD1'!$V683&lt;&gt;"",'PD1'!$V683*VLOOKUP('PD1'!$U683,#REF!,2,0),"")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IF('PD1'!$V684&lt;&gt;"",'PD1'!$V684*VLOOKUP('PD1'!$U684,#REF!,2,0),"")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IF('PD1'!$V685&lt;&gt;"",'PD1'!$V685*VLOOKUP('PD1'!$U685,#REF!,2,0),"")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IF('PD1'!$V686&lt;&gt;"",'PD1'!$V686*VLOOKUP('PD1'!$U686,#REF!,2,0),"")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IF('PD1'!$V687&lt;&gt;"",'PD1'!$V687*VLOOKUP('PD1'!$U687,#REF!,2,0),"")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IF('PD1'!$V688&lt;&gt;"",'PD1'!$V688*VLOOKUP('PD1'!$U688,#REF!,2,0),"")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IF('PD1'!$V689&lt;&gt;"",'PD1'!$V689*VLOOKUP('PD1'!$U689,#REF!,2,0),"")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IF('PD1'!$V690&lt;&gt;"",'PD1'!$V690*VLOOKUP('PD1'!$U690,#REF!,2,0),"")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IF('PD1'!$V691&lt;&gt;"",'PD1'!$V691*VLOOKUP('PD1'!$U691,#REF!,2,0),"")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IF('PD1'!$V692&lt;&gt;"",'PD1'!$V692*VLOOKUP('PD1'!$U692,#REF!,2,0),"")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IF('PD1'!$V693&lt;&gt;"",'PD1'!$V693*VLOOKUP('PD1'!$U693,#REF!,2,0),"")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IF('PD1'!$V694&lt;&gt;"",'PD1'!$V694*VLOOKUP('PD1'!$U694,#REF!,2,0),"")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IF('PD1'!$V695&lt;&gt;"",'PD1'!$V695*VLOOKUP('PD1'!$U695,#REF!,2,0),"")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IF('PD1'!$V696&lt;&gt;"",'PD1'!$V696*VLOOKUP('PD1'!$U696,#REF!,2,0),"")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IF('PD1'!$V697&lt;&gt;"",'PD1'!$V697*VLOOKUP('PD1'!$U697,#REF!,2,0),"")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IF('PD1'!$V698&lt;&gt;"",'PD1'!$V698*VLOOKUP('PD1'!$U698,#REF!,2,0),"")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IF('PD1'!$V699&lt;&gt;"",'PD1'!$V699*VLOOKUP('PD1'!$U699,#REF!,2,0),"")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IF('PD1'!$V700&lt;&gt;"",'PD1'!$V700*VLOOKUP('PD1'!$U700,#REF!,2,0),"")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IF('PD1'!$V701&lt;&gt;"",'PD1'!$V701*VLOOKUP('PD1'!$U701,#REF!,2,0),"")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IF('PD1'!$V702&lt;&gt;"",'PD1'!$V702*VLOOKUP('PD1'!$U702,#REF!,2,0),"")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IF('PD1'!$V703&lt;&gt;"",'PD1'!$V703*VLOOKUP('PD1'!$U703,#REF!,2,0),"")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IF('PD1'!$V704&lt;&gt;"",'PD1'!$V704*VLOOKUP('PD1'!$U704,#REF!,2,0),"")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IF('PD1'!$V705&lt;&gt;"",'PD1'!$V705*VLOOKUP('PD1'!$U705,#REF!,2,0),"")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IF('PD1'!$V706&lt;&gt;"",'PD1'!$V706*VLOOKUP('PD1'!$U706,#REF!,2,0),"")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IF('PD1'!$V707&lt;&gt;"",'PD1'!$V707*VLOOKUP('PD1'!$U707,#REF!,2,0),"")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IF('PD1'!$V708&lt;&gt;"",'PD1'!$V708*VLOOKUP('PD1'!$U708,#REF!,2,0),"")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IF('PD1'!$V709&lt;&gt;"",'PD1'!$V709*VLOOKUP('PD1'!$U709,#REF!,2,0),"")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IF('PD1'!$V710&lt;&gt;"",'PD1'!$V710*VLOOKUP('PD1'!$U710,#REF!,2,0),"")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IF('PD1'!$V711&lt;&gt;"",'PD1'!$V711*VLOOKUP('PD1'!$U711,#REF!,2,0),"")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IF('PD1'!$V712&lt;&gt;"",'PD1'!$V712*VLOOKUP('PD1'!$U712,#REF!,2,0),"")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IF('PD1'!$V713&lt;&gt;"",'PD1'!$V713*VLOOKUP('PD1'!$U713,#REF!,2,0),"")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IF('PD1'!$V714&lt;&gt;"",'PD1'!$V714*VLOOKUP('PD1'!$U714,#REF!,2,0),"")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IF('PD1'!$V715&lt;&gt;"",'PD1'!$V715*VLOOKUP('PD1'!$U715,#REF!,2,0),"")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IF('PD1'!$V716&lt;&gt;"",'PD1'!$V716*VLOOKUP('PD1'!$U716,#REF!,2,0),"")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IF('PD1'!$V717&lt;&gt;"",'PD1'!$V717*VLOOKUP('PD1'!$U717,#REF!,2,0),"")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IF('PD1'!$V718&lt;&gt;"",'PD1'!$V718*VLOOKUP('PD1'!$U718,#REF!,2,0),"")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IF('PD1'!$V719&lt;&gt;"",'PD1'!$V719*VLOOKUP('PD1'!$U719,#REF!,2,0),"")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IF('PD1'!$V720&lt;&gt;"",'PD1'!$V720*VLOOKUP('PD1'!$U720,#REF!,2,0),"")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IF('PD1'!$V721&lt;&gt;"",'PD1'!$V721*VLOOKUP('PD1'!$U721,#REF!,2,0),"")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IF('PD1'!$V722&lt;&gt;"",'PD1'!$V722*VLOOKUP('PD1'!$U722,#REF!,2,0),"")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IF('PD1'!$V723&lt;&gt;"",'PD1'!$V723*VLOOKUP('PD1'!$U723,#REF!,2,0),"")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IF('PD1'!$V724&lt;&gt;"",'PD1'!$V724*VLOOKUP('PD1'!$U724,#REF!,2,0),"")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IF('PD1'!$V725&lt;&gt;"",'PD1'!$V725*VLOOKUP('PD1'!$U725,#REF!,2,0),"")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IF('PD1'!$V726&lt;&gt;"",'PD1'!$V726*VLOOKUP('PD1'!$U726,#REF!,2,0),"")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IF('PD1'!$V727&lt;&gt;"",'PD1'!$V727*VLOOKUP('PD1'!$U727,#REF!,2,0),"")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IF('PD1'!$V728&lt;&gt;"",'PD1'!$V728*VLOOKUP('PD1'!$U728,#REF!,2,0),"")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IF('PD1'!$V729&lt;&gt;"",'PD1'!$V729*VLOOKUP('PD1'!$U729,#REF!,2,0),"")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IF('PD1'!$V730&lt;&gt;"",'PD1'!$V730*VLOOKUP('PD1'!$U730,#REF!,2,0),"")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IF('PD1'!$V731&lt;&gt;"",'PD1'!$V731*VLOOKUP('PD1'!$U731,#REF!,2,0),"")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IF('PD1'!$V732&lt;&gt;"",'PD1'!$V732*VLOOKUP('PD1'!$U732,#REF!,2,0),"")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IF('PD1'!$V733&lt;&gt;"",'PD1'!$V733*VLOOKUP('PD1'!$U733,#REF!,2,0),"")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IF('PD1'!$V734&lt;&gt;"",'PD1'!$V734*VLOOKUP('PD1'!$U734,#REF!,2,0),"")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IF('PD1'!$V735&lt;&gt;"",'PD1'!$V735*VLOOKUP('PD1'!$U735,#REF!,2,0),"")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IF('PD1'!$V736&lt;&gt;"",'PD1'!$V736*VLOOKUP('PD1'!$U736,#REF!,2,0),"")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IF('PD1'!$V737&lt;&gt;"",'PD1'!$V737*VLOOKUP('PD1'!$U737,#REF!,2,0),"")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IF('PD1'!$V738&lt;&gt;"",'PD1'!$V738*VLOOKUP('PD1'!$U738,#REF!,2,0),"")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IF('PD1'!$V739&lt;&gt;"",'PD1'!$V739*VLOOKUP('PD1'!$U739,#REF!,2,0),"")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IF('PD1'!$V740&lt;&gt;"",'PD1'!$V740*VLOOKUP('PD1'!$U740,#REF!,2,0),"")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IF('PD1'!$V741&lt;&gt;"",'PD1'!$V741*VLOOKUP('PD1'!$U741,#REF!,2,0),"")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IF('PD1'!$V742&lt;&gt;"",'PD1'!$V742*VLOOKUP('PD1'!$U742,#REF!,2,0),"")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IF('PD1'!$V743&lt;&gt;"",'PD1'!$V743*VLOOKUP('PD1'!$U743,#REF!,2,0),"")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IF('PD1'!$V744&lt;&gt;"",'PD1'!$V744*VLOOKUP('PD1'!$U744,#REF!,2,0),"")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IF('PD1'!$V745&lt;&gt;"",'PD1'!$V745*VLOOKUP('PD1'!$U745,#REF!,2,0),"")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IF('PD1'!$V746&lt;&gt;"",'PD1'!$V746*VLOOKUP('PD1'!$U746,#REF!,2,0),"")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IF('PD1'!$V747&lt;&gt;"",'PD1'!$V747*VLOOKUP('PD1'!$U747,#REF!,2,0),"")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IF('PD1'!$V748&lt;&gt;"",'PD1'!$V748*VLOOKUP('PD1'!$U748,#REF!,2,0),"")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IF('PD1'!$V749&lt;&gt;"",'PD1'!$V749*VLOOKUP('PD1'!$U749,#REF!,2,0),"")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IF('PD1'!$V750&lt;&gt;"",'PD1'!$V750*VLOOKUP('PD1'!$U750,#REF!,2,0),"")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IF('PD1'!$V751&lt;&gt;"",'PD1'!$V751*VLOOKUP('PD1'!$U751,#REF!,2,0),"")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IF('PD1'!$V752&lt;&gt;"",'PD1'!$V752*VLOOKUP('PD1'!$U752,#REF!,2,0),"")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IF('PD1'!$V753&lt;&gt;"",'PD1'!$V753*VLOOKUP('PD1'!$U753,#REF!,2,0),"")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IF('PD1'!$V754&lt;&gt;"",'PD1'!$V754*VLOOKUP('PD1'!$U754,#REF!,2,0),"")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IF('PD1'!$V755&lt;&gt;"",'PD1'!$V755*VLOOKUP('PD1'!$U755,#REF!,2,0),"")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IF('PD1'!$V756&lt;&gt;"",'PD1'!$V756*VLOOKUP('PD1'!$U756,#REF!,2,0),"")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IF('PD1'!$V757&lt;&gt;"",'PD1'!$V757*VLOOKUP('PD1'!$U757,#REF!,2,0),"")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IF('PD1'!$V758&lt;&gt;"",'PD1'!$V758*VLOOKUP('PD1'!$U758,#REF!,2,0),"")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IF('PD1'!$V759&lt;&gt;"",'PD1'!$V759*VLOOKUP('PD1'!$U759,#REF!,2,0),"")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IF('PD1'!$V760&lt;&gt;"",'PD1'!$V760*VLOOKUP('PD1'!$U760,#REF!,2,0),"")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IF('PD1'!$V761&lt;&gt;"",'PD1'!$V761*VLOOKUP('PD1'!$U761,#REF!,2,0),"")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IF('PD1'!$V762&lt;&gt;"",'PD1'!$V762*VLOOKUP('PD1'!$U762,#REF!,2,0),"")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IF('PD1'!$V763&lt;&gt;"",'PD1'!$V763*VLOOKUP('PD1'!$U763,#REF!,2,0),"")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IF('PD1'!$V764&lt;&gt;"",'PD1'!$V764*VLOOKUP('PD1'!$U764,#REF!,2,0),"")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IF('PD1'!$V765&lt;&gt;"",'PD1'!$V765*VLOOKUP('PD1'!$U765,#REF!,2,0),"")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IF('PD1'!$V766&lt;&gt;"",'PD1'!$V766*VLOOKUP('PD1'!$U766,#REF!,2,0),"")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IF('PD1'!$V767&lt;&gt;"",'PD1'!$V767*VLOOKUP('PD1'!$U767,#REF!,2,0),"")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IF('PD1'!$V768&lt;&gt;"",'PD1'!$V768*VLOOKUP('PD1'!$U768,#REF!,2,0),"")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IF('PD1'!$V769&lt;&gt;"",'PD1'!$V769*VLOOKUP('PD1'!$U769,#REF!,2,0),"")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IF('PD1'!$V770&lt;&gt;"",'PD1'!$V770*VLOOKUP('PD1'!$U770,#REF!,2,0),"")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IF('PD1'!$V771&lt;&gt;"",'PD1'!$V771*VLOOKUP('PD1'!$U771,#REF!,2,0),"")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IF('PD1'!$V772&lt;&gt;"",'PD1'!$V772*VLOOKUP('PD1'!$U772,#REF!,2,0),"")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IF('PD1'!$V773&lt;&gt;"",'PD1'!$V773*VLOOKUP('PD1'!$U773,#REF!,2,0),"")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IF('PD1'!$V774&lt;&gt;"",'PD1'!$V774*VLOOKUP('PD1'!$U774,#REF!,2,0),"")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IF('PD1'!$V775&lt;&gt;"",'PD1'!$V775*VLOOKUP('PD1'!$U775,#REF!,2,0),"")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IF('PD1'!$V776&lt;&gt;"",'PD1'!$V776*VLOOKUP('PD1'!$U776,#REF!,2,0),"")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IF('PD1'!$V777&lt;&gt;"",'PD1'!$V777*VLOOKUP('PD1'!$U777,#REF!,2,0),"")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IF('PD1'!$V778&lt;&gt;"",'PD1'!$V778*VLOOKUP('PD1'!$U778,#REF!,2,0),"")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IF('PD1'!$V779&lt;&gt;"",'PD1'!$V779*VLOOKUP('PD1'!$U779,#REF!,2,0),"")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IF('PD1'!$V780&lt;&gt;"",'PD1'!$V780*VLOOKUP('PD1'!$U780,#REF!,2,0),"")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IF('PD1'!$V781&lt;&gt;"",'PD1'!$V781*VLOOKUP('PD1'!$U781,#REF!,2,0),"")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IF('PD1'!$V782&lt;&gt;"",'PD1'!$V782*VLOOKUP('PD1'!$U782,#REF!,2,0),"")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IF('PD1'!$V783&lt;&gt;"",'PD1'!$V783*VLOOKUP('PD1'!$U783,#REF!,2,0),"")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IF('PD1'!$V784&lt;&gt;"",'PD1'!$V784*VLOOKUP('PD1'!$U784,#REF!,2,0),"")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IF('PD1'!$V785&lt;&gt;"",'PD1'!$V785*VLOOKUP('PD1'!$U785,#REF!,2,0),"")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IF('PD1'!$V786&lt;&gt;"",'PD1'!$V786*VLOOKUP('PD1'!$U786,#REF!,2,0),"")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IF('PD1'!$V787&lt;&gt;"",'PD1'!$V787*VLOOKUP('PD1'!$U787,#REF!,2,0),"")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IF('PD1'!$V788&lt;&gt;"",'PD1'!$V788*VLOOKUP('PD1'!$U788,#REF!,2,0),"")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IF('PD1'!$V789&lt;&gt;"",'PD1'!$V789*VLOOKUP('PD1'!$U789,#REF!,2,0),"")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IF('PD1'!$V790&lt;&gt;"",'PD1'!$V790*VLOOKUP('PD1'!$U790,#REF!,2,0),"")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IF('PD1'!$V791&lt;&gt;"",'PD1'!$V791*VLOOKUP('PD1'!$U791,#REF!,2,0),"")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IF('PD1'!$V792&lt;&gt;"",'PD1'!$V792*VLOOKUP('PD1'!$U792,#REF!,2,0),"")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IF('PD1'!$V793&lt;&gt;"",'PD1'!$V793*VLOOKUP('PD1'!$U793,#REF!,2,0),"")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IF('PD1'!$V794&lt;&gt;"",'PD1'!$V794*VLOOKUP('PD1'!$U794,#REF!,2,0),"")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IF('PD1'!$V795&lt;&gt;"",'PD1'!$V795*VLOOKUP('PD1'!$U795,#REF!,2,0),"")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IF('PD1'!$V796&lt;&gt;"",'PD1'!$V796*VLOOKUP('PD1'!$U796,#REF!,2,0),"")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IF('PD1'!$V797&lt;&gt;"",'PD1'!$V797*VLOOKUP('PD1'!$U797,#REF!,2,0),"")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IF('PD1'!$V798&lt;&gt;"",'PD1'!$V798*VLOOKUP('PD1'!$U798,#REF!,2,0),"")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IF('PD1'!$V799&lt;&gt;"",'PD1'!$V799*VLOOKUP('PD1'!$U799,#REF!,2,0),"")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IF('PD1'!$V800&lt;&gt;"",'PD1'!$V800*VLOOKUP('PD1'!$U800,#REF!,2,0),"")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IF('PD1'!$V801&lt;&gt;"",'PD1'!$V801*VLOOKUP('PD1'!$U801,#REF!,2,0),"")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IF('PD1'!$V802&lt;&gt;"",'PD1'!$V802*VLOOKUP('PD1'!$U802,#REF!,2,0),"")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IF('PD1'!$V803&lt;&gt;"",'PD1'!$V803*VLOOKUP('PD1'!$U803,#REF!,2,0),"")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IF('PD1'!$V804&lt;&gt;"",'PD1'!$V804*VLOOKUP('PD1'!$U804,#REF!,2,0),"")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IF('PD1'!$V805&lt;&gt;"",'PD1'!$V805*VLOOKUP('PD1'!$U805,#REF!,2,0),"")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IF('PD1'!$V806&lt;&gt;"",'PD1'!$V806*VLOOKUP('PD1'!$U806,#REF!,2,0),"")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IF('PD1'!$V807&lt;&gt;"",'PD1'!$V807*VLOOKUP('PD1'!$U807,#REF!,2,0),"")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IF('PD1'!$V808&lt;&gt;"",'PD1'!$V808*VLOOKUP('PD1'!$U808,#REF!,2,0),"")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IF('PD1'!$V809&lt;&gt;"",'PD1'!$V809*VLOOKUP('PD1'!$U809,#REF!,2,0),"")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IF('PD1'!$V810&lt;&gt;"",'PD1'!$V810*VLOOKUP('PD1'!$U810,#REF!,2,0),"")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IF('PD1'!$V811&lt;&gt;"",'PD1'!$V811*VLOOKUP('PD1'!$U811,#REF!,2,0),"")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IF('PD1'!$V812&lt;&gt;"",'PD1'!$V812*VLOOKUP('PD1'!$U812,#REF!,2,0),"")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IF('PD1'!$V813&lt;&gt;"",'PD1'!$V813*VLOOKUP('PD1'!$U813,#REF!,2,0),"")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IF('PD1'!$V814&lt;&gt;"",'PD1'!$V814*VLOOKUP('PD1'!$U814,#REF!,2,0),"")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IF('PD1'!$V815&lt;&gt;"",'PD1'!$V815*VLOOKUP('PD1'!$U815,#REF!,2,0),"")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IF('PD1'!$V816&lt;&gt;"",'PD1'!$V816*VLOOKUP('PD1'!$U816,#REF!,2,0),"")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IF('PD1'!$V817&lt;&gt;"",'PD1'!$V817*VLOOKUP('PD1'!$U817,#REF!,2,0),"")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IF('PD1'!$V818&lt;&gt;"",'PD1'!$V818*VLOOKUP('PD1'!$U818,#REF!,2,0),"")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IF('PD1'!$V819&lt;&gt;"",'PD1'!$V819*VLOOKUP('PD1'!$U819,#REF!,2,0),"")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IF('PD1'!$V820&lt;&gt;"",'PD1'!$V820*VLOOKUP('PD1'!$U820,#REF!,2,0),"")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IF('PD1'!$V821&lt;&gt;"",'PD1'!$V821*VLOOKUP('PD1'!$U821,#REF!,2,0),"")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IF('PD1'!$V822&lt;&gt;"",'PD1'!$V822*VLOOKUP('PD1'!$U822,#REF!,2,0),"")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IF('PD1'!$V823&lt;&gt;"",'PD1'!$V823*VLOOKUP('PD1'!$U823,#REF!,2,0),"")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IF('PD1'!$V824&lt;&gt;"",'PD1'!$V824*VLOOKUP('PD1'!$U824,#REF!,2,0),"")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IF('PD1'!$V825&lt;&gt;"",'PD1'!$V825*VLOOKUP('PD1'!$U825,#REF!,2,0),"")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IF('PD1'!$V826&lt;&gt;"",'PD1'!$V826*VLOOKUP('PD1'!$U826,#REF!,2,0),"")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IF('PD1'!$V827&lt;&gt;"",'PD1'!$V827*VLOOKUP('PD1'!$U827,#REF!,2,0),"")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IF('PD1'!$V828&lt;&gt;"",'PD1'!$V828*VLOOKUP('PD1'!$U828,#REF!,2,0),"")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IF('PD1'!$V829&lt;&gt;"",'PD1'!$V829*VLOOKUP('PD1'!$U829,#REF!,2,0),"")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IF('PD1'!$V830&lt;&gt;"",'PD1'!$V830*VLOOKUP('PD1'!$U830,#REF!,2,0),"")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IF('PD1'!$V831&lt;&gt;"",'PD1'!$V831*VLOOKUP('PD1'!$U831,#REF!,2,0),"")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IF('PD1'!$V832&lt;&gt;"",'PD1'!$V832*VLOOKUP('PD1'!$U832,#REF!,2,0),"")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IF('PD1'!$V833&lt;&gt;"",'PD1'!$V833*VLOOKUP('PD1'!$U833,#REF!,2,0),"")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IF('PD1'!$V834&lt;&gt;"",'PD1'!$V834*VLOOKUP('PD1'!$U834,#REF!,2,0),"")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IF('PD1'!$V835&lt;&gt;"",'PD1'!$V835*VLOOKUP('PD1'!$U835,#REF!,2,0),"")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IF('PD1'!$V836&lt;&gt;"",'PD1'!$V836*VLOOKUP('PD1'!$U836,#REF!,2,0),"")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IF('PD1'!$V837&lt;&gt;"",'PD1'!$V837*VLOOKUP('PD1'!$U837,#REF!,2,0),"")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IF('PD1'!$V838&lt;&gt;"",'PD1'!$V838*VLOOKUP('PD1'!$U838,#REF!,2,0),"")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IF('PD1'!$V839&lt;&gt;"",'PD1'!$V839*VLOOKUP('PD1'!$U839,#REF!,2,0),"")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IF('PD1'!$V840&lt;&gt;"",'PD1'!$V840*VLOOKUP('PD1'!$U840,#REF!,2,0),"")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IF('PD1'!$V841&lt;&gt;"",'PD1'!$V841*VLOOKUP('PD1'!$U841,#REF!,2,0),"")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IF('PD1'!$V842&lt;&gt;"",'PD1'!$V842*VLOOKUP('PD1'!$U842,#REF!,2,0),"")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IF('PD1'!$V843&lt;&gt;"",'PD1'!$V843*VLOOKUP('PD1'!$U843,#REF!,2,0),"")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IF('PD1'!$V844&lt;&gt;"",'PD1'!$V844*VLOOKUP('PD1'!$U844,#REF!,2,0),"")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IF('PD1'!$V845&lt;&gt;"",'PD1'!$V845*VLOOKUP('PD1'!$U845,#REF!,2,0),"")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IF('PD1'!$V846&lt;&gt;"",'PD1'!$V846*VLOOKUP('PD1'!$U846,#REF!,2,0),"")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IF('PD1'!$V847&lt;&gt;"",'PD1'!$V847*VLOOKUP('PD1'!$U847,#REF!,2,0),"")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IF('PD1'!$V848&lt;&gt;"",'PD1'!$V848*VLOOKUP('PD1'!$U848,#REF!,2,0),"")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IF('PD1'!$V849&lt;&gt;"",'PD1'!$V849*VLOOKUP('PD1'!$U849,#REF!,2,0),"")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IF('PD1'!$V850&lt;&gt;"",'PD1'!$V850*VLOOKUP('PD1'!$U850,#REF!,2,0),"")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IF('PD1'!$V851&lt;&gt;"",'PD1'!$V851*VLOOKUP('PD1'!$U851,#REF!,2,0),"")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IF('PD1'!$V852&lt;&gt;"",'PD1'!$V852*VLOOKUP('PD1'!$U852,#REF!,2,0),"")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IF('PD1'!$V853&lt;&gt;"",'PD1'!$V853*VLOOKUP('PD1'!$U853,#REF!,2,0),"")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IF('PD1'!$V854&lt;&gt;"",'PD1'!$V854*VLOOKUP('PD1'!$U854,#REF!,2,0),"")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IF('PD1'!$V855&lt;&gt;"",'PD1'!$V855*VLOOKUP('PD1'!$U855,#REF!,2,0),"")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IF('PD1'!$V856&lt;&gt;"",'PD1'!$V856*VLOOKUP('PD1'!$U856,#REF!,2,0),"")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IF('PD1'!$V857&lt;&gt;"",'PD1'!$V857*VLOOKUP('PD1'!$U857,#REF!,2,0),"")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IF('PD1'!$V858&lt;&gt;"",'PD1'!$V858*VLOOKUP('PD1'!$U858,#REF!,2,0),"")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IF('PD1'!$V859&lt;&gt;"",'PD1'!$V859*VLOOKUP('PD1'!$U859,#REF!,2,0),"")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IF('PD1'!$V860&lt;&gt;"",'PD1'!$V860*VLOOKUP('PD1'!$U860,#REF!,2,0),"")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IF('PD1'!$V861&lt;&gt;"",'PD1'!$V861*VLOOKUP('PD1'!$U861,#REF!,2,0),"")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IF('PD1'!$V862&lt;&gt;"",'PD1'!$V862*VLOOKUP('PD1'!$U862,#REF!,2,0),"")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IF('PD1'!$V863&lt;&gt;"",'PD1'!$V863*VLOOKUP('PD1'!$U863,#REF!,2,0),"")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IF('PD1'!$V864&lt;&gt;"",'PD1'!$V864*VLOOKUP('PD1'!$U864,#REF!,2,0),"")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IF('PD1'!$V865&lt;&gt;"",'PD1'!$V865*VLOOKUP('PD1'!$U865,#REF!,2,0),"")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IF('PD1'!$V866&lt;&gt;"",'PD1'!$V866*VLOOKUP('PD1'!$U866,#REF!,2,0),"")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IF('PD1'!$V867&lt;&gt;"",'PD1'!$V867*VLOOKUP('PD1'!$U867,#REF!,2,0),"")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IF('PD1'!$V868&lt;&gt;"",'PD1'!$V868*VLOOKUP('PD1'!$U868,#REF!,2,0),"")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IF('PD1'!$V869&lt;&gt;"",'PD1'!$V869*VLOOKUP('PD1'!$U869,#REF!,2,0),"")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IF('PD1'!$V870&lt;&gt;"",'PD1'!$V870*VLOOKUP('PD1'!$U870,#REF!,2,0),"")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IF('PD1'!$V871&lt;&gt;"",'PD1'!$V871*VLOOKUP('PD1'!$U871,#REF!,2,0),"")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IF('PD1'!$V872&lt;&gt;"",'PD1'!$V872*VLOOKUP('PD1'!$U872,#REF!,2,0),"")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IF('PD1'!$V873&lt;&gt;"",'PD1'!$V873*VLOOKUP('PD1'!$U873,#REF!,2,0),"")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IF('PD1'!$V874&lt;&gt;"",'PD1'!$V874*VLOOKUP('PD1'!$U874,#REF!,2,0),"")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IF('PD1'!$V875&lt;&gt;"",'PD1'!$V875*VLOOKUP('PD1'!$U875,#REF!,2,0),"")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IF('PD1'!$V876&lt;&gt;"",'PD1'!$V876*VLOOKUP('PD1'!$U876,#REF!,2,0),"")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IF('PD1'!$V877&lt;&gt;"",'PD1'!$V877*VLOOKUP('PD1'!$U877,#REF!,2,0),"")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IF('PD1'!$V878&lt;&gt;"",'PD1'!$V878*VLOOKUP('PD1'!$U878,#REF!,2,0),"")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IF('PD1'!$V879&lt;&gt;"",'PD1'!$V879*VLOOKUP('PD1'!$U879,#REF!,2,0),"")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IF('PD1'!$V880&lt;&gt;"",'PD1'!$V880*VLOOKUP('PD1'!$U880,#REF!,2,0),"")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IF('PD1'!$V881&lt;&gt;"",'PD1'!$V881*VLOOKUP('PD1'!$U881,#REF!,2,0),"")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IF('PD1'!$V882&lt;&gt;"",'PD1'!$V882*VLOOKUP('PD1'!$U882,#REF!,2,0),"")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IF('PD1'!$V883&lt;&gt;"",'PD1'!$V883*VLOOKUP('PD1'!$U883,#REF!,2,0),"")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IF('PD1'!$V884&lt;&gt;"",'PD1'!$V884*VLOOKUP('PD1'!$U884,#REF!,2,0),"")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IF('PD1'!$V885&lt;&gt;"",'PD1'!$V885*VLOOKUP('PD1'!$U885,#REF!,2,0),"")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IF('PD1'!$V886&lt;&gt;"",'PD1'!$V886*VLOOKUP('PD1'!$U886,#REF!,2,0),"")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IF('PD1'!$V887&lt;&gt;"",'PD1'!$V887*VLOOKUP('PD1'!$U887,#REF!,2,0),"")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IF('PD1'!$V888&lt;&gt;"",'PD1'!$V888*VLOOKUP('PD1'!$U888,#REF!,2,0),"")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IF('PD1'!$V889&lt;&gt;"",'PD1'!$V889*VLOOKUP('PD1'!$U889,#REF!,2,0),"")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IF('PD1'!$V890&lt;&gt;"",'PD1'!$V890*VLOOKUP('PD1'!$U890,#REF!,2,0),"")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IF('PD1'!$V891&lt;&gt;"",'PD1'!$V891*VLOOKUP('PD1'!$U891,#REF!,2,0),"")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IF('PD1'!$V892&lt;&gt;"",'PD1'!$V892*VLOOKUP('PD1'!$U892,#REF!,2,0),"")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IF('PD1'!$V893&lt;&gt;"",'PD1'!$V893*VLOOKUP('PD1'!$U893,#REF!,2,0),"")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IF('PD1'!$V894&lt;&gt;"",'PD1'!$V894*VLOOKUP('PD1'!$U894,#REF!,2,0),"")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IF('PD1'!$V895&lt;&gt;"",'PD1'!$V895*VLOOKUP('PD1'!$U895,#REF!,2,0),"")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IF('PD1'!$V896&lt;&gt;"",'PD1'!$V896*VLOOKUP('PD1'!$U896,#REF!,2,0),"")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IF('PD1'!$V897&lt;&gt;"",'PD1'!$V897*VLOOKUP('PD1'!$U897,#REF!,2,0),"")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IF('PD1'!$V898&lt;&gt;"",'PD1'!$V898*VLOOKUP('PD1'!$U898,#REF!,2,0),"")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IF('PD1'!$V899&lt;&gt;"",'PD1'!$V899*VLOOKUP('PD1'!$U899,#REF!,2,0),"")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IF('PD1'!$V900&lt;&gt;"",'PD1'!$V900*VLOOKUP('PD1'!$U900,#REF!,2,0),"")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IF('PD1'!$V901&lt;&gt;"",'PD1'!$V901*VLOOKUP('PD1'!$U901,#REF!,2,0),"")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IF('PD1'!$V902&lt;&gt;"",'PD1'!$V902*VLOOKUP('PD1'!$U902,#REF!,2,0),"")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IF('PD1'!$V903&lt;&gt;"",'PD1'!$V903*VLOOKUP('PD1'!$U903,#REF!,2,0),"")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IF('PD1'!$V904&lt;&gt;"",'PD1'!$V904*VLOOKUP('PD1'!$U904,#REF!,2,0),"")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IF('PD1'!$V905&lt;&gt;"",'PD1'!$V905*VLOOKUP('PD1'!$U905,#REF!,2,0),"")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IF('PD1'!$V906&lt;&gt;"",'PD1'!$V906*VLOOKUP('PD1'!$U906,#REF!,2,0),"")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IF('PD1'!$V907&lt;&gt;"",'PD1'!$V907*VLOOKUP('PD1'!$U907,#REF!,2,0),"")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IF('PD1'!$V908&lt;&gt;"",'PD1'!$V908*VLOOKUP('PD1'!$U908,#REF!,2,0),"")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IF('PD1'!$V909&lt;&gt;"",'PD1'!$V909*VLOOKUP('PD1'!$U909,#REF!,2,0),"")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IF('PD1'!$V910&lt;&gt;"",'PD1'!$V910*VLOOKUP('PD1'!$U910,#REF!,2,0),"")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IF('PD1'!$V911&lt;&gt;"",'PD1'!$V911*VLOOKUP('PD1'!$U911,#REF!,2,0),"")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IF('PD1'!$V912&lt;&gt;"",'PD1'!$V912*VLOOKUP('PD1'!$U912,#REF!,2,0),"")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IF('PD1'!$V913&lt;&gt;"",'PD1'!$V913*VLOOKUP('PD1'!$U913,#REF!,2,0),"")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IF('PD1'!$V914&lt;&gt;"",'PD1'!$V914*VLOOKUP('PD1'!$U914,#REF!,2,0),"")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IF('PD1'!$V915&lt;&gt;"",'PD1'!$V915*VLOOKUP('PD1'!$U915,#REF!,2,0),"")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IF('PD1'!$V916&lt;&gt;"",'PD1'!$V916*VLOOKUP('PD1'!$U916,#REF!,2,0),"")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IF('PD1'!$V917&lt;&gt;"",'PD1'!$V917*VLOOKUP('PD1'!$U917,#REF!,2,0),"")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IF('PD1'!$V918&lt;&gt;"",'PD1'!$V918*VLOOKUP('PD1'!$U918,#REF!,2,0),"")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IF('PD1'!$V919&lt;&gt;"",'PD1'!$V919*VLOOKUP('PD1'!$U919,#REF!,2,0),"")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IF('PD1'!$V920&lt;&gt;"",'PD1'!$V920*VLOOKUP('PD1'!$U920,#REF!,2,0),"")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IF('PD1'!$V921&lt;&gt;"",'PD1'!$V921*VLOOKUP('PD1'!$U921,#REF!,2,0),"")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IF('PD1'!$V922&lt;&gt;"",'PD1'!$V922*VLOOKUP('PD1'!$U922,#REF!,2,0),"")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IF('PD1'!$V923&lt;&gt;"",'PD1'!$V923*VLOOKUP('PD1'!$U923,#REF!,2,0),"")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IF('PD1'!$V924&lt;&gt;"",'PD1'!$V924*VLOOKUP('PD1'!$U924,#REF!,2,0),"")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IF('PD1'!$V925&lt;&gt;"",'PD1'!$V925*VLOOKUP('PD1'!$U925,#REF!,2,0),"")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IF('PD1'!$V926&lt;&gt;"",'PD1'!$V926*VLOOKUP('PD1'!$U926,#REF!,2,0),"")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IF('PD1'!$V927&lt;&gt;"",'PD1'!$V927*VLOOKUP('PD1'!$U927,#REF!,2,0),"")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IF('PD1'!$V928&lt;&gt;"",'PD1'!$V928*VLOOKUP('PD1'!$U928,#REF!,2,0),"")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IF('PD1'!$V929&lt;&gt;"",'PD1'!$V929*VLOOKUP('PD1'!$U929,#REF!,2,0),"")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IF('PD1'!$V930&lt;&gt;"",'PD1'!$V930*VLOOKUP('PD1'!$U930,#REF!,2,0),"")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IF('PD1'!$V931&lt;&gt;"",'PD1'!$V931*VLOOKUP('PD1'!$U931,#REF!,2,0),"")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IF('PD1'!$V932&lt;&gt;"",'PD1'!$V932*VLOOKUP('PD1'!$U932,#REF!,2,0),"")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IF('PD1'!$V933&lt;&gt;"",'PD1'!$V933*VLOOKUP('PD1'!$U933,#REF!,2,0),"")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IF('PD1'!$V934&lt;&gt;"",'PD1'!$V934*VLOOKUP('PD1'!$U934,#REF!,2,0),"")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IF('PD1'!$V935&lt;&gt;"",'PD1'!$V935*VLOOKUP('PD1'!$U935,#REF!,2,0),"")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IF('PD1'!$V936&lt;&gt;"",'PD1'!$V936*VLOOKUP('PD1'!$U936,#REF!,2,0),"")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IF('PD1'!$V937&lt;&gt;"",'PD1'!$V937*VLOOKUP('PD1'!$U937,#REF!,2,0),"")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IF('PD1'!$V938&lt;&gt;"",'PD1'!$V938*VLOOKUP('PD1'!$U938,#REF!,2,0),"")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IF('PD1'!$V939&lt;&gt;"",'PD1'!$V939*VLOOKUP('PD1'!$U939,#REF!,2,0),"")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IF('PD1'!$V940&lt;&gt;"",'PD1'!$V940*VLOOKUP('PD1'!$U940,#REF!,2,0),"")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IF('PD1'!$V941&lt;&gt;"",'PD1'!$V941*VLOOKUP('PD1'!$U941,#REF!,2,0),"")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IF('PD1'!$V942&lt;&gt;"",'PD1'!$V942*VLOOKUP('PD1'!$U942,#REF!,2,0),"")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IF('PD1'!$V943&lt;&gt;"",'PD1'!$V943*VLOOKUP('PD1'!$U943,#REF!,2,0),"")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IF('PD1'!$V944&lt;&gt;"",'PD1'!$V944*VLOOKUP('PD1'!$U944,#REF!,2,0),"")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IF('PD1'!$V945&lt;&gt;"",'PD1'!$V945*VLOOKUP('PD1'!$U945,#REF!,2,0),"")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IF('PD1'!$V946&lt;&gt;"",'PD1'!$V946*VLOOKUP('PD1'!$U946,#REF!,2,0),"")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IF('PD1'!$V947&lt;&gt;"",'PD1'!$V947*VLOOKUP('PD1'!$U947,#REF!,2,0),"")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IF('PD1'!$V948&lt;&gt;"",'PD1'!$V948*VLOOKUP('PD1'!$U948,#REF!,2,0),"")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IF('PD1'!$V949&lt;&gt;"",'PD1'!$V949*VLOOKUP('PD1'!$U949,#REF!,2,0),"")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IF('PD1'!$V950&lt;&gt;"",'PD1'!$V950*VLOOKUP('PD1'!$U950,#REF!,2,0),"")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IF('PD1'!$V951&lt;&gt;"",'PD1'!$V951*VLOOKUP('PD1'!$U951,#REF!,2,0),"")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IF('PD1'!$V952&lt;&gt;"",'PD1'!$V952*VLOOKUP('PD1'!$U952,#REF!,2,0),"")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IF('PD1'!$V953&lt;&gt;"",'PD1'!$V953*VLOOKUP('PD1'!$U953,#REF!,2,0),"")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IF('PD1'!$V954&lt;&gt;"",'PD1'!$V954*VLOOKUP('PD1'!$U954,#REF!,2,0),"")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IF('PD1'!$V955&lt;&gt;"",'PD1'!$V955*VLOOKUP('PD1'!$U955,#REF!,2,0),"")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IF('PD1'!$V956&lt;&gt;"",'PD1'!$V956*VLOOKUP('PD1'!$U956,#REF!,2,0),"")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IF('PD1'!$V957&lt;&gt;"",'PD1'!$V957*VLOOKUP('PD1'!$U957,#REF!,2,0),"")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IF('PD1'!$V958&lt;&gt;"",'PD1'!$V958*VLOOKUP('PD1'!$U958,#REF!,2,0),"")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IF('PD1'!$V959&lt;&gt;"",'PD1'!$V959*VLOOKUP('PD1'!$U959,#REF!,2,0),"")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IF('PD1'!$V960&lt;&gt;"",'PD1'!$V960*VLOOKUP('PD1'!$U960,#REF!,2,0),"")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IF('PD1'!$V961&lt;&gt;"",'PD1'!$V961*VLOOKUP('PD1'!$U961,#REF!,2,0),"")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IF('PD1'!$V962&lt;&gt;"",'PD1'!$V962*VLOOKUP('PD1'!$U962,#REF!,2,0),"")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IF('PD1'!$V963&lt;&gt;"",'PD1'!$V963*VLOOKUP('PD1'!$U963,#REF!,2,0),"")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IF('PD1'!$V964&lt;&gt;"",'PD1'!$V964*VLOOKUP('PD1'!$U964,#REF!,2,0),"")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IF('PD1'!$V965&lt;&gt;"",'PD1'!$V965*VLOOKUP('PD1'!$U965,#REF!,2,0),"")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IF('PD1'!$V966&lt;&gt;"",'PD1'!$V966*VLOOKUP('PD1'!$U966,#REF!,2,0),"")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IF('PD1'!$V967&lt;&gt;"",'PD1'!$V967*VLOOKUP('PD1'!$U967,#REF!,2,0),"")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IF('PD1'!$V968&lt;&gt;"",'PD1'!$V968*VLOOKUP('PD1'!$U968,#REF!,2,0),"")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IF('PD1'!$V969&lt;&gt;"",'PD1'!$V969*VLOOKUP('PD1'!$U969,#REF!,2,0),"")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IF('PD1'!$V970&lt;&gt;"",'PD1'!$V970*VLOOKUP('PD1'!$U970,#REF!,2,0),"")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IF('PD1'!$V971&lt;&gt;"",'PD1'!$V971*VLOOKUP('PD1'!$U971,#REF!,2,0),"")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IF('PD1'!$V972&lt;&gt;"",'PD1'!$V972*VLOOKUP('PD1'!$U972,#REF!,2,0),"")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IF('PD1'!$V973&lt;&gt;"",'PD1'!$V973*VLOOKUP('PD1'!$U973,#REF!,2,0),"")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IF('PD1'!$V974&lt;&gt;"",'PD1'!$V974*VLOOKUP('PD1'!$U974,#REF!,2,0),"")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IF('PD1'!$V975&lt;&gt;"",'PD1'!$V975*VLOOKUP('PD1'!$U975,#REF!,2,0),"")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IF('PD1'!$V976&lt;&gt;"",'PD1'!$V976*VLOOKUP('PD1'!$U976,#REF!,2,0),"")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IF('PD1'!$V977&lt;&gt;"",'PD1'!$V977*VLOOKUP('PD1'!$U977,#REF!,2,0),"")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IF('PD1'!$V978&lt;&gt;"",'PD1'!$V978*VLOOKUP('PD1'!$U978,#REF!,2,0),"")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IF('PD1'!$V979&lt;&gt;"",'PD1'!$V979*VLOOKUP('PD1'!$U979,#REF!,2,0),"")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IF('PD1'!$V980&lt;&gt;"",'PD1'!$V980*VLOOKUP('PD1'!$U980,#REF!,2,0),"")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IF('PD1'!$V981&lt;&gt;"",'PD1'!$V981*VLOOKUP('PD1'!$U981,#REF!,2,0),"")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IF('PD1'!$V982&lt;&gt;"",'PD1'!$V982*VLOOKUP('PD1'!$U982,#REF!,2,0),"")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IF('PD1'!$V983&lt;&gt;"",'PD1'!$V983*VLOOKUP('PD1'!$U983,#REF!,2,0),"")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IF('PD1'!$V984&lt;&gt;"",'PD1'!$V984*VLOOKUP('PD1'!$U984,#REF!,2,0),"")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IF('PD1'!$V985&lt;&gt;"",'PD1'!$V985*VLOOKUP('PD1'!$U985,#REF!,2,0),"")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IF('PD1'!$V986&lt;&gt;"",'PD1'!$V986*VLOOKUP('PD1'!$U986,#REF!,2,0),"")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IF('PD1'!$V987&lt;&gt;"",'PD1'!$V987*VLOOKUP('PD1'!$U987,#REF!,2,0),"")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IF('PD1'!$V988&lt;&gt;"",'PD1'!$V988*VLOOKUP('PD1'!$U988,#REF!,2,0),"")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IF('PD1'!$V989&lt;&gt;"",'PD1'!$V989*VLOOKUP('PD1'!$U989,#REF!,2,0),"")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IF('PD1'!$V990&lt;&gt;"",'PD1'!$V990*VLOOKUP('PD1'!$U990,#REF!,2,0),"")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IF('PD1'!$V991&lt;&gt;"",'PD1'!$V991*VLOOKUP('PD1'!$U991,#REF!,2,0),"")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IF('PD1'!$V992&lt;&gt;"",'PD1'!$V992*VLOOKUP('PD1'!$U992,#REF!,2,0),"")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IF('PD1'!$V993&lt;&gt;"",'PD1'!$V993*VLOOKUP('PD1'!$U993,#REF!,2,0),"")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IF('PD1'!$V994&lt;&gt;"",'PD1'!$V994*VLOOKUP('PD1'!$U994,#REF!,2,0),"")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IF('PD1'!$V995&lt;&gt;"",'PD1'!$V995*VLOOKUP('PD1'!$U995,#REF!,2,0),"")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IF('PD1'!$V996&lt;&gt;"",'PD1'!$V996*VLOOKUP('PD1'!$U996,#REF!,2,0),"")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IF('PD1'!$V997&lt;&gt;"",'PD1'!$V997*VLOOKUP('PD1'!$U997,#REF!,2,0),"")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IF('PD1'!$V998&lt;&gt;"",'PD1'!$V998*VLOOKUP('PD1'!$U998,#REF!,2,0),"")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IF('PD1'!$V999&lt;&gt;"",'PD1'!$V999*VLOOKUP('PD1'!$U999,#REF!,2,0),"")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IF('PD1'!$V1000&lt;&gt;"",'PD1'!$V1000*VLOOKUP('PD1'!$U1000,#REF!,2,0),"")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IF('PD1'!$V1001&lt;&gt;"",'PD1'!$V1001*VLOOKUP('PD1'!$U1001,#REF!,2,0),"")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IF('PD1'!$V1002&lt;&gt;"",'PD1'!$V1002*VLOOKUP('PD1'!$U1002,#REF!,2,0),"")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IF('PD1'!$V1003&lt;&gt;"",'PD1'!$V1003*VLOOKUP('PD1'!$U1003,#REF!,2,0),"")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IF('PD1'!$V1004&lt;&gt;"",'PD1'!$V1004*VLOOKUP('PD1'!$U1004,#REF!,2,0),"")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IF('PD1'!$V1005&lt;&gt;"",'PD1'!$V1005*VLOOKUP('PD1'!$U1005,#REF!,2,0),"")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IF('PD1'!$V1006&lt;&gt;"",'PD1'!$V1006*VLOOKUP('PD1'!$U1006,#REF!,2,0),"")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IF('PD1'!$V1007&lt;&gt;"",'PD1'!$V1007*VLOOKUP('PD1'!$U1007,#REF!,2,0),"")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IF('PD1'!$V1008&lt;&gt;"",'PD1'!$V1008*VLOOKUP('PD1'!$U1008,#REF!,2,0),"")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IF('PD1'!$V1009&lt;&gt;"",'PD1'!$V1009*VLOOKUP('PD1'!$U1009,#REF!,2,0),"")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IF('PD1'!$V1010&lt;&gt;"",'PD1'!$V1010*VLOOKUP('PD1'!$U1010,#REF!,2,0),"")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IF('PD1'!$V1011&lt;&gt;"",'PD1'!$V1011*VLOOKUP('PD1'!$U1011,#REF!,2,0),"")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IF('PD1'!$V1012&lt;&gt;"",'PD1'!$V1012*VLOOKUP('PD1'!$U1012,#REF!,2,0),"")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IF('PD1'!$V1013&lt;&gt;"",'PD1'!$V1013*VLOOKUP('PD1'!$U1013,#REF!,2,0),"")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IF('PD1'!$V1014&lt;&gt;"",'PD1'!$V1014*VLOOKUP('PD1'!$U1014,#REF!,2,0),"")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IF('PD1'!$V1015&lt;&gt;"",'PD1'!$V1015*VLOOKUP('PD1'!$U1015,#REF!,2,0),"")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IF('PD1'!$V1016&lt;&gt;"",'PD1'!$V1016*VLOOKUP('PD1'!$U1016,#REF!,2,0),"")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IF('PD1'!$V1017&lt;&gt;"",'PD1'!$V1017*VLOOKUP('PD1'!$U1017,#REF!,2,0),"")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IF('PD1'!$V1018&lt;&gt;"",'PD1'!$V1018*VLOOKUP('PD1'!$U1018,#REF!,2,0),"")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IF('PD1'!$V1019&lt;&gt;"",'PD1'!$V1019*VLOOKUP('PD1'!$U1019,#REF!,2,0),"")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IF('PD1'!$V1020&lt;&gt;"",'PD1'!$V1020*VLOOKUP('PD1'!$U1020,#REF!,2,0),"")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IF('PD1'!$V1021&lt;&gt;"",'PD1'!$V1021*VLOOKUP('PD1'!$U1021,#REF!,2,0),"")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IF('PD1'!$V1022&lt;&gt;"",'PD1'!$V1022*VLOOKUP('PD1'!$U1022,#REF!,2,0),"")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IF('PD1'!$V1023&lt;&gt;"",'PD1'!$V1023*VLOOKUP('PD1'!$U1023,#REF!,2,0),"")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IF('PD1'!$V1024&lt;&gt;"",'PD1'!$V1024*VLOOKUP('PD1'!$U1024,#REF!,2,0),"")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IF('PD1'!$V1025&lt;&gt;"",'PD1'!$V1025*VLOOKUP('PD1'!$U1025,#REF!,2,0),"")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IF('PD1'!$V1026&lt;&gt;"",'PD1'!$V1026*VLOOKUP('PD1'!$U1026,#REF!,2,0),"")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IF('PD1'!$V1027&lt;&gt;"",'PD1'!$V1027*VLOOKUP('PD1'!$U1027,#REF!,2,0),"")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IF('PD1'!$V1028&lt;&gt;"",'PD1'!$V1028*VLOOKUP('PD1'!$U1028,#REF!,2,0),"")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IF('PD1'!$V1029&lt;&gt;"",'PD1'!$V1029*VLOOKUP('PD1'!$U1029,#REF!,2,0),"")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IF('PD1'!$V1030&lt;&gt;"",'PD1'!$V1030*VLOOKUP('PD1'!$U1030,#REF!,2,0),"")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IF('PD1'!$V1031&lt;&gt;"",'PD1'!$V1031*VLOOKUP('PD1'!$U1031,#REF!,2,0),"")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IF('PD1'!$V1032&lt;&gt;"",'PD1'!$V1032*VLOOKUP('PD1'!$U1032,#REF!,2,0),"")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IF('PD1'!$V1033&lt;&gt;"",'PD1'!$V1033*VLOOKUP('PD1'!$U1033,#REF!,2,0),"")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IF('PD1'!$V1034&lt;&gt;"",'PD1'!$V1034*VLOOKUP('PD1'!$U1034,#REF!,2,0),"")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IF('PD1'!$V1035&lt;&gt;"",'PD1'!$V1035*VLOOKUP('PD1'!$U1035,#REF!,2,0),"")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J9jIbnlqg5jVLTQhD0NUm+KmLwWbd876Ex1bFwR3wRaerBzXcDFyXxGdC2k1PBYG4x5uo1EunbuecRw/jk3b8Q==" saltValue="Z/9CPFf1owVwGiX0GV5cTQ==" spinCount="100000" sheet="1" formatCells="0" formatColumns="0" formatRows="0" insertColumns="0" insertRows="0" insertHyperlinks="0" sort="0"/>
  <mergeCells count="19">
    <mergeCell ref="A1:C1"/>
    <mergeCell ref="A2:C3"/>
    <mergeCell ref="A22:B22"/>
    <mergeCell ref="C22:D22"/>
    <mergeCell ref="A23:B23"/>
    <mergeCell ref="C23:D23"/>
    <mergeCell ref="D10:D12"/>
    <mergeCell ref="A45:B46"/>
    <mergeCell ref="D8:D9"/>
    <mergeCell ref="E8:E9"/>
    <mergeCell ref="F8:F9"/>
    <mergeCell ref="E40:F40"/>
    <mergeCell ref="A30:C30"/>
    <mergeCell ref="D30:F30"/>
    <mergeCell ref="D39:E39"/>
    <mergeCell ref="C24:D24"/>
    <mergeCell ref="A24:B24"/>
    <mergeCell ref="A40:B40"/>
    <mergeCell ref="A39:B39"/>
  </mergeCells>
  <conditionalFormatting sqref="A1:A2 B6:B21 D21 F21 A226:C1235 A6:A23 G25:G28 G21:G23 C5:C24 E21:E24">
    <cfRule type="beginsWith" dxfId="273" priority="27" operator="beginsWith" text="COMPLETE">
      <formula>LEFT((A1),LEN("COMPLETE"))=("COMPLETE")</formula>
    </cfRule>
  </conditionalFormatting>
  <conditionalFormatting sqref="A1:A2 B6:B21 D21 F21 A226:C1235 A6:A23 G25:G28 G21:G23 C5:C24 E21:E24">
    <cfRule type="containsText" dxfId="272" priority="28" operator="containsText" text="INCOMPLETE">
      <formula>NOT(ISERROR(SEARCH(("INCOMPLETE"),(A1))))</formula>
    </cfRule>
  </conditionalFormatting>
  <conditionalFormatting sqref="E43:G43 A30:F33 B34:C34 A35:C38 D34:F38 A39 C39:D39">
    <cfRule type="containsText" dxfId="271" priority="31" operator="containsText" text="FALSE">
      <formula>NOT(ISERROR(SEARCH(("FALSE"),(A30))))</formula>
    </cfRule>
  </conditionalFormatting>
  <conditionalFormatting sqref="E43:G43 A30:F33 B34:C34 A35:C38 D34:F38 A39 C39:D39">
    <cfRule type="containsText" dxfId="270" priority="32" operator="containsText" text="TRUE">
      <formula>NOT(ISERROR(SEARCH(("TRUE"),(A30))))</formula>
    </cfRule>
  </conditionalFormatting>
  <conditionalFormatting sqref="A26:B28">
    <cfRule type="containsText" dxfId="269" priority="33" operator="containsText" text="FALSE">
      <formula>NOT(ISERROR(SEARCH(("FALSE"),(A26))))</formula>
    </cfRule>
  </conditionalFormatting>
  <conditionalFormatting sqref="A26:B28">
    <cfRule type="containsText" dxfId="268" priority="34" operator="containsText" text="TRUE">
      <formula>NOT(ISERROR(SEARCH(("TRUE"),(A26))))</formula>
    </cfRule>
  </conditionalFormatting>
  <conditionalFormatting sqref="C40">
    <cfRule type="containsText" dxfId="267" priority="25" operator="containsText" text="YES">
      <formula>NOT(ISERROR(SEARCH(("YES"),(C40))))</formula>
    </cfRule>
  </conditionalFormatting>
  <conditionalFormatting sqref="C40">
    <cfRule type="containsText" dxfId="266" priority="26" operator="containsText" text="NO">
      <formula>NOT(ISERROR(SEARCH(("NO"),(C40))))</formula>
    </cfRule>
  </conditionalFormatting>
  <conditionalFormatting sqref="D8 F10:F13">
    <cfRule type="beginsWith" dxfId="265" priority="13" operator="beginsWith" text="COMPLETE">
      <formula>LEFT(D8,LEN("COMPLETE"))="COMPLETE"</formula>
    </cfRule>
    <cfRule type="containsText" dxfId="264" priority="14" operator="containsText" text="INCOMPLETE">
      <formula>NOT(ISERROR(SEARCH("INCOMPLETE",D8)))</formula>
    </cfRule>
  </conditionalFormatting>
  <conditionalFormatting sqref="D6:D7 D10 A24 D13">
    <cfRule type="containsText" dxfId="263" priority="23" operator="containsText" text="FALSE">
      <formula>NOT(ISERROR(SEARCH("FALSE",A6)))</formula>
    </cfRule>
    <cfRule type="containsText" dxfId="262" priority="24" operator="containsText" text="TRUE">
      <formula>NOT(ISERROR(SEARCH("TRUE",A6)))</formula>
    </cfRule>
  </conditionalFormatting>
  <conditionalFormatting sqref="E10:E13">
    <cfRule type="containsText" dxfId="261" priority="21" operator="containsText" text="TRUE">
      <formula>NOT(ISERROR(SEARCH("TRUE",E10)))</formula>
    </cfRule>
    <cfRule type="containsText" dxfId="260" priority="22" operator="containsText" text="FALSE">
      <formula>NOT(ISERROR(SEARCH("FALSE",E10)))</formula>
    </cfRule>
  </conditionalFormatting>
  <conditionalFormatting sqref="D5:F5">
    <cfRule type="beginsWith" dxfId="259" priority="17" operator="beginsWith" text="COMPLETE">
      <formula>LEFT(D5,LEN("COMPLETE"))="COMPLETE"</formula>
    </cfRule>
    <cfRule type="containsText" dxfId="258" priority="18" operator="containsText" text="INCOMPLETE">
      <formula>NOT(ISERROR(SEARCH("INCOMPLETE",D5)))</formula>
    </cfRule>
  </conditionalFormatting>
  <conditionalFormatting sqref="E6:F8">
    <cfRule type="beginsWith" dxfId="257" priority="15" operator="beginsWith" text="COMPLETE">
      <formula>LEFT(E6,LEN("COMPLETE"))="COMPLETE"</formula>
    </cfRule>
    <cfRule type="containsText" dxfId="256" priority="16" operator="containsText" text="INCOMPLETE">
      <formula>NOT(ISERROR(SEARCH("INCOMPLETE",E6)))</formula>
    </cfRule>
  </conditionalFormatting>
  <conditionalFormatting sqref="G24">
    <cfRule type="containsText" dxfId="255" priority="11" operator="containsText" text="FALSE">
      <formula>NOT(ISERROR(SEARCH("FALSE",G24)))</formula>
    </cfRule>
    <cfRule type="containsText" dxfId="254" priority="12" operator="containsText" text="TRUE">
      <formula>NOT(ISERROR(SEARCH("TRUE",G24)))</formula>
    </cfRule>
  </conditionalFormatting>
  <conditionalFormatting sqref="A24">
    <cfRule type="containsText" dxfId="253" priority="9" operator="containsText" text="TRUE">
      <formula>NOT(ISERROR(SEARCH("TRUE",A24)))</formula>
    </cfRule>
    <cfRule type="containsText" dxfId="252" priority="10" operator="containsText" text="FALSE">
      <formula>NOT(ISERROR(SEARCH("FALSE",A24)))</formula>
    </cfRule>
  </conditionalFormatting>
  <conditionalFormatting sqref="F49:F225 B49:B225">
    <cfRule type="expression" dxfId="251" priority="5">
      <formula>MOD(ROW(),2)&lt;&gt;0</formula>
    </cfRule>
    <cfRule type="expression" dxfId="250" priority="6">
      <formula>MOD(ROW(),2)=0</formula>
    </cfRule>
  </conditionalFormatting>
  <conditionalFormatting sqref="A49:I225 A48 C48:E48 G48:I48">
    <cfRule type="expression" dxfId="249" priority="3">
      <formula>AND(_xlfn.ISFORMULA(A48),MOD(ROW(),2)=0)</formula>
    </cfRule>
    <cfRule type="expression" dxfId="248" priority="4">
      <formula>_xlfn.ISFORMULA(INDIRECT("rc",FALSE))</formula>
    </cfRule>
  </conditionalFormatting>
  <conditionalFormatting sqref="H43 H44:I45">
    <cfRule type="expression" dxfId="247" priority="1">
      <formula>AND(_xlfn.ISFORMULA(H43),MOD(ROW(),2)=0)</formula>
    </cfRule>
    <cfRule type="expression" dxfId="246" priority="2">
      <formula>_xlfn.ISFORMULA(INDIRECT("rc",FALSE))</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9" xr:uid="{FF1260C3-33D0-47AB-A8B4-45CB431CDAF3}">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dataval!$A$2:$A$78</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D3DB-F0BC-4750-848D-4CC7981B88A5}">
  <sheetPr codeName="Sheet14">
    <tabColor theme="5" tint="0.39997558519241921"/>
  </sheetPr>
  <dimension ref="A1:AD1235"/>
  <sheetViews>
    <sheetView topLeftCell="A40" zoomScale="85" zoomScaleNormal="85" workbookViewId="0">
      <selection activeCell="A30" sqref="A30:I33"/>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74" t="s">
        <v>170</v>
      </c>
      <c r="B1" s="675"/>
      <c r="C1" s="671"/>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76" t="s">
        <v>119</v>
      </c>
      <c r="B2" s="677"/>
      <c r="C2" s="678"/>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79"/>
      <c r="B3" s="680"/>
      <c r="C3" s="681"/>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69"/>
      <c r="B4" s="369"/>
      <c r="C4" s="369"/>
      <c r="D4" s="370"/>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1" t="s">
        <v>90</v>
      </c>
      <c r="B5" s="32"/>
      <c r="C5" s="33"/>
      <c r="D5" s="177" t="s">
        <v>120</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121</v>
      </c>
      <c r="B6" s="229"/>
      <c r="C6" s="372" t="str">
        <f t="shared" ref="C6:C11" si="0">IF(B6&lt;&gt;"","COMPLETE","INCOMPLETE")</f>
        <v>INCOMPLETE</v>
      </c>
      <c r="D6" s="179" t="s">
        <v>122</v>
      </c>
      <c r="E6" s="325"/>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123</v>
      </c>
      <c r="B7" s="230"/>
      <c r="C7" s="372" t="str">
        <f t="shared" si="0"/>
        <v>INCOMPLETE</v>
      </c>
      <c r="D7" s="179" t="s">
        <v>124</v>
      </c>
      <c r="E7" s="326"/>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125</v>
      </c>
      <c r="B8" s="324"/>
      <c r="C8" s="372" t="str">
        <f t="shared" si="0"/>
        <v>INCOMPLETE</v>
      </c>
      <c r="D8" s="654" t="s">
        <v>126</v>
      </c>
      <c r="E8" s="656"/>
      <c r="F8" s="65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127</v>
      </c>
      <c r="B9" s="231"/>
      <c r="C9" s="372" t="str">
        <f t="shared" si="0"/>
        <v>INCOMPLETE</v>
      </c>
      <c r="D9" s="655"/>
      <c r="E9" s="657"/>
      <c r="F9" s="659"/>
      <c r="G9" s="16"/>
      <c r="K9" s="16"/>
      <c r="L9" s="16"/>
      <c r="M9" s="16"/>
      <c r="N9" s="16"/>
      <c r="O9" s="23"/>
      <c r="P9" s="16"/>
      <c r="Q9" s="16"/>
      <c r="S9" s="16"/>
      <c r="T9" s="16"/>
      <c r="U9" s="16"/>
      <c r="V9" s="16"/>
      <c r="W9" s="16"/>
      <c r="X9" s="16"/>
      <c r="Y9" s="16"/>
      <c r="Z9" s="16"/>
      <c r="AA9" s="16"/>
      <c r="AB9" s="16"/>
      <c r="AC9" s="16"/>
    </row>
    <row r="10" spans="1:29" ht="15" customHeight="1" x14ac:dyDescent="0.35">
      <c r="A10" s="35" t="s">
        <v>128</v>
      </c>
      <c r="B10" s="231"/>
      <c r="C10" s="194" t="str">
        <f t="shared" si="0"/>
        <v>INCOMPLETE</v>
      </c>
      <c r="D10" s="688" t="s">
        <v>129</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130</v>
      </c>
      <c r="B11" s="324"/>
      <c r="C11" s="194" t="str">
        <f t="shared" si="0"/>
        <v>INCOMPLETE</v>
      </c>
      <c r="D11" s="689"/>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90"/>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131</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132</v>
      </c>
      <c r="B14" s="232"/>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133</v>
      </c>
      <c r="B15" s="373"/>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58</v>
      </c>
      <c r="B16" s="327"/>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134</v>
      </c>
      <c r="B17" s="232"/>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133</v>
      </c>
      <c r="B18" s="373"/>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58</v>
      </c>
      <c r="B19" s="327"/>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135</v>
      </c>
      <c r="B21" s="43"/>
      <c r="C21" s="43"/>
      <c r="D21" s="43"/>
      <c r="E21" s="44"/>
      <c r="F21" s="45" t="s">
        <v>136</v>
      </c>
      <c r="G21" s="45" t="s">
        <v>137</v>
      </c>
      <c r="J21" s="16"/>
      <c r="K21" s="16"/>
      <c r="L21" s="16"/>
      <c r="N21" s="16"/>
      <c r="O21" s="16"/>
      <c r="P21" s="16"/>
      <c r="Q21" s="16"/>
      <c r="R21" s="16"/>
      <c r="S21" s="23"/>
      <c r="T21" s="16"/>
      <c r="U21" s="16"/>
      <c r="W21" s="16"/>
      <c r="X21" s="16"/>
      <c r="Y21" s="16"/>
      <c r="Z21" s="16"/>
      <c r="AA21" s="16"/>
      <c r="AB21" s="16"/>
      <c r="AC21" s="16"/>
    </row>
    <row r="22" spans="1:29" ht="49.5" customHeight="1" x14ac:dyDescent="0.35">
      <c r="A22" s="682" t="s">
        <v>138</v>
      </c>
      <c r="B22" s="671"/>
      <c r="C22" s="683"/>
      <c r="D22" s="684"/>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5" t="s">
        <v>139</v>
      </c>
      <c r="B23" s="678"/>
      <c r="C23" s="686"/>
      <c r="D23" s="687"/>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69" t="s">
        <v>140</v>
      </c>
      <c r="B24" s="669"/>
      <c r="C24" s="667"/>
      <c r="D24" s="668"/>
      <c r="E24" s="282"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141</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142</v>
      </c>
      <c r="B27" s="233"/>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143</v>
      </c>
      <c r="B28" s="234"/>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2" t="s">
        <v>144</v>
      </c>
      <c r="B30" s="663"/>
      <c r="C30" s="664"/>
      <c r="D30" s="662" t="s">
        <v>145</v>
      </c>
      <c r="E30" s="663"/>
      <c r="F30" s="664"/>
      <c r="J30" s="16"/>
      <c r="K30" s="16"/>
      <c r="L30" s="16"/>
      <c r="N30" s="16"/>
      <c r="O30" s="16"/>
      <c r="P30" s="16"/>
      <c r="Q30" s="16"/>
      <c r="R30" s="16"/>
      <c r="S30" s="23"/>
      <c r="T30" s="16"/>
      <c r="U30" s="16"/>
      <c r="W30" s="16"/>
      <c r="X30" s="16"/>
      <c r="Y30" s="16"/>
      <c r="Z30" s="16"/>
      <c r="AA30" s="16"/>
      <c r="AB30" s="16"/>
      <c r="AC30" s="16"/>
    </row>
    <row r="31" spans="1:29" ht="15.75" customHeight="1" x14ac:dyDescent="0.35">
      <c r="A31" s="50" t="s">
        <v>146</v>
      </c>
      <c r="B31" s="51" t="s">
        <v>147</v>
      </c>
      <c r="C31" s="52" t="s">
        <v>101</v>
      </c>
      <c r="D31" s="53" t="s">
        <v>146</v>
      </c>
      <c r="E31" s="51" t="s">
        <v>147</v>
      </c>
      <c r="F31" s="52" t="s">
        <v>101</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148</v>
      </c>
      <c r="B32" s="328"/>
      <c r="C32" s="236"/>
      <c r="D32" s="54" t="s">
        <v>149</v>
      </c>
      <c r="E32" s="235"/>
      <c r="F32" s="236"/>
      <c r="J32" s="16"/>
      <c r="K32" s="16"/>
      <c r="L32" s="16"/>
      <c r="N32" s="16"/>
      <c r="O32" s="16"/>
      <c r="P32" s="16"/>
      <c r="Q32" s="16"/>
      <c r="R32" s="16"/>
      <c r="S32" s="23"/>
      <c r="T32" s="16"/>
      <c r="U32" s="16"/>
      <c r="W32" s="16"/>
      <c r="X32" s="16"/>
      <c r="Y32" s="16"/>
      <c r="Z32" s="16"/>
      <c r="AA32" s="16"/>
      <c r="AB32" s="16"/>
      <c r="AC32" s="16"/>
    </row>
    <row r="33" spans="1:30" ht="15.75" customHeight="1" x14ac:dyDescent="0.35">
      <c r="A33" s="54" t="s">
        <v>150</v>
      </c>
      <c r="B33" s="235"/>
      <c r="C33" s="236"/>
      <c r="D33" s="54" t="s">
        <v>151</v>
      </c>
      <c r="E33" s="235"/>
      <c r="F33" s="236"/>
      <c r="J33" s="16"/>
      <c r="K33" s="16"/>
      <c r="L33" s="16"/>
      <c r="N33" s="16"/>
      <c r="O33" s="16"/>
      <c r="P33" s="16"/>
      <c r="Q33" s="16"/>
      <c r="R33" s="16"/>
      <c r="S33" s="23"/>
      <c r="T33" s="16"/>
      <c r="U33" s="16"/>
      <c r="W33" s="16"/>
      <c r="X33" s="16"/>
      <c r="Y33" s="16"/>
      <c r="Z33" s="16"/>
      <c r="AA33" s="16"/>
      <c r="AB33" s="16"/>
      <c r="AC33" s="16"/>
    </row>
    <row r="34" spans="1:30" ht="15.75" customHeight="1" x14ac:dyDescent="0.35">
      <c r="A34" s="374" t="s">
        <v>152</v>
      </c>
      <c r="B34" s="235"/>
      <c r="C34" s="236"/>
      <c r="D34" s="54" t="s">
        <v>153</v>
      </c>
      <c r="E34" s="235"/>
      <c r="F34" s="236"/>
      <c r="J34" s="16"/>
      <c r="K34" s="16"/>
      <c r="L34" s="16"/>
      <c r="N34" s="16"/>
      <c r="O34" s="16"/>
      <c r="P34" s="16"/>
      <c r="Q34" s="16"/>
      <c r="R34" s="16"/>
      <c r="S34" s="23"/>
      <c r="T34" s="16"/>
      <c r="U34" s="16"/>
      <c r="W34" s="16"/>
      <c r="X34" s="16"/>
      <c r="Y34" s="16"/>
      <c r="Z34" s="16"/>
      <c r="AA34" s="16"/>
      <c r="AB34" s="16"/>
      <c r="AC34" s="16"/>
    </row>
    <row r="35" spans="1:30" ht="15.75" customHeight="1" x14ac:dyDescent="0.35">
      <c r="A35" s="54" t="s">
        <v>153</v>
      </c>
      <c r="B35" s="235"/>
      <c r="C35" s="236"/>
      <c r="D35" s="54" t="s">
        <v>154</v>
      </c>
      <c r="E35" s="235"/>
      <c r="F35" s="236"/>
      <c r="J35" s="16"/>
      <c r="K35" s="16"/>
      <c r="L35" s="16"/>
      <c r="N35" s="16"/>
      <c r="O35" s="16"/>
      <c r="P35" s="16"/>
      <c r="Q35" s="16"/>
      <c r="R35" s="16"/>
      <c r="S35" s="23"/>
      <c r="T35" s="16"/>
      <c r="U35" s="16"/>
      <c r="W35" s="16"/>
      <c r="X35" s="16"/>
      <c r="Y35" s="16"/>
      <c r="Z35" s="16"/>
      <c r="AA35" s="16"/>
      <c r="AB35" s="16"/>
      <c r="AC35" s="16"/>
    </row>
    <row r="36" spans="1:30" ht="15.75" customHeight="1" x14ac:dyDescent="0.35">
      <c r="A36" s="54" t="s">
        <v>154</v>
      </c>
      <c r="B36" s="235"/>
      <c r="C36" s="236"/>
      <c r="D36" s="54" t="s">
        <v>155</v>
      </c>
      <c r="E36" s="235"/>
      <c r="F36" s="236"/>
      <c r="J36" s="16"/>
      <c r="K36" s="16"/>
      <c r="L36" s="16"/>
      <c r="N36" s="16"/>
      <c r="O36" s="16"/>
      <c r="P36" s="16"/>
      <c r="Q36" s="16"/>
      <c r="R36" s="16"/>
      <c r="S36" s="23"/>
      <c r="T36" s="16"/>
      <c r="U36" s="16"/>
      <c r="W36" s="16"/>
      <c r="X36" s="16"/>
      <c r="Y36" s="16"/>
      <c r="Z36" s="16"/>
      <c r="AA36" s="16"/>
      <c r="AB36" s="16"/>
      <c r="AC36" s="16"/>
    </row>
    <row r="37" spans="1:30" ht="15.75" customHeight="1" x14ac:dyDescent="0.35">
      <c r="A37" s="54" t="s">
        <v>155</v>
      </c>
      <c r="B37" s="235"/>
      <c r="C37" s="236"/>
      <c r="D37" s="54" t="s">
        <v>156</v>
      </c>
      <c r="E37" s="235"/>
      <c r="F37" s="236"/>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156</v>
      </c>
      <c r="B38" s="237"/>
      <c r="C38" s="238"/>
      <c r="D38" s="140" t="s">
        <v>157</v>
      </c>
      <c r="E38" s="237"/>
      <c r="F38" s="238"/>
      <c r="J38" s="16"/>
      <c r="K38" s="16"/>
      <c r="L38" s="16"/>
      <c r="N38" s="16"/>
      <c r="O38" s="16"/>
      <c r="P38" s="16"/>
      <c r="Q38" s="16"/>
      <c r="R38" s="16"/>
      <c r="S38" s="23"/>
      <c r="T38" s="16"/>
      <c r="U38" s="16"/>
      <c r="W38" s="16"/>
      <c r="X38" s="16"/>
      <c r="Y38" s="16"/>
      <c r="Z38" s="16"/>
      <c r="AA38" s="16"/>
      <c r="AB38" s="16"/>
      <c r="AC38" s="16"/>
    </row>
    <row r="39" spans="1:30" ht="15" customHeight="1" thickBot="1" x14ac:dyDescent="0.4">
      <c r="A39" s="672" t="s">
        <v>158</v>
      </c>
      <c r="B39" s="673"/>
      <c r="C39" s="275">
        <f>SUM(C32:C38)</f>
        <v>0</v>
      </c>
      <c r="D39" s="665" t="s">
        <v>159</v>
      </c>
      <c r="E39" s="666"/>
      <c r="F39" s="276">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0" t="s">
        <v>160</v>
      </c>
      <c r="B40" s="671"/>
      <c r="C40" s="329"/>
      <c r="D40" s="60"/>
      <c r="E40" s="660" t="s">
        <v>161</v>
      </c>
      <c r="F40" s="66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75" t="s">
        <v>162</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75" t="s">
        <v>163</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164</v>
      </c>
      <c r="B43" s="56">
        <f>SUM('PD2'!$H$49:$H$225)</f>
        <v>0</v>
      </c>
      <c r="E43" s="375" t="s">
        <v>165</v>
      </c>
      <c r="F43" s="107">
        <f>MIN(dataval!E23,dataval!C23*B27,SUMIF(B49:B225,"Gifts",H49:H225))</f>
        <v>0</v>
      </c>
      <c r="H43" s="388" t="s">
        <v>2</v>
      </c>
      <c r="I43" s="389"/>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75" t="s">
        <v>166</v>
      </c>
      <c r="F44" s="107">
        <f>MIN(dataval!C24,SUMIF(B49:B225,"Workshop Supplies",H49:H225))</f>
        <v>0</v>
      </c>
      <c r="G44" s="16"/>
      <c r="H44" s="390" t="s">
        <v>3</v>
      </c>
      <c r="I44" s="391" t="s">
        <v>4</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3" t="s">
        <v>167</v>
      </c>
      <c r="B45" s="653"/>
      <c r="C45" s="374"/>
      <c r="D45" s="374"/>
      <c r="E45" s="376" t="s">
        <v>168</v>
      </c>
      <c r="F45" s="377">
        <f>MIN(SUM(F41:F44),dataval!E20,dataval!C20*SUM(H49:H225))</f>
        <v>0</v>
      </c>
      <c r="H45" s="392" t="s">
        <v>5</v>
      </c>
      <c r="I45" s="393" t="s">
        <v>6</v>
      </c>
      <c r="K45" s="16"/>
      <c r="L45" s="21"/>
      <c r="M45" s="16"/>
      <c r="N45" s="16"/>
      <c r="O45" s="16"/>
      <c r="P45" s="16"/>
      <c r="Q45" s="16"/>
      <c r="R45" s="16"/>
      <c r="S45" s="16"/>
      <c r="U45" s="16"/>
      <c r="V45" s="16"/>
      <c r="W45" s="16"/>
      <c r="X45" s="16"/>
      <c r="Y45" s="16"/>
      <c r="Z45" s="16"/>
      <c r="AA45" s="16"/>
      <c r="AB45" s="16"/>
      <c r="AC45" s="16"/>
    </row>
    <row r="46" spans="1:30" ht="21" customHeight="1" x14ac:dyDescent="0.35">
      <c r="A46" s="653"/>
      <c r="B46" s="65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78" t="s">
        <v>98</v>
      </c>
      <c r="B47" s="379"/>
      <c r="C47" s="379"/>
      <c r="D47" s="379"/>
      <c r="E47" s="379"/>
      <c r="F47" s="379"/>
      <c r="G47" s="379"/>
      <c r="H47" s="379"/>
      <c r="I47" s="142"/>
      <c r="N47" s="16"/>
      <c r="O47" s="16"/>
      <c r="P47" s="16"/>
      <c r="Q47" s="16"/>
      <c r="R47" s="16"/>
      <c r="S47" s="23"/>
      <c r="T47" s="16"/>
      <c r="U47" s="16"/>
      <c r="V47" s="16"/>
      <c r="W47" s="16"/>
      <c r="X47" s="16"/>
      <c r="Y47" s="16"/>
      <c r="Z47" s="16"/>
      <c r="AA47" s="16"/>
      <c r="AB47" s="16"/>
      <c r="AC47" s="16"/>
    </row>
    <row r="48" spans="1:30" ht="15" customHeight="1" x14ac:dyDescent="0.35">
      <c r="A48" s="196" t="s">
        <v>99</v>
      </c>
      <c r="B48" s="197" t="s">
        <v>100</v>
      </c>
      <c r="C48" s="197" t="s">
        <v>101</v>
      </c>
      <c r="D48" s="198" t="s">
        <v>102</v>
      </c>
      <c r="E48" s="198" t="s">
        <v>103</v>
      </c>
      <c r="F48" s="199" t="s">
        <v>104</v>
      </c>
      <c r="G48" s="200" t="s">
        <v>106</v>
      </c>
      <c r="H48" s="198" t="s">
        <v>108</v>
      </c>
      <c r="I48" s="201" t="s">
        <v>169</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39"/>
      <c r="B49" s="224"/>
      <c r="C49" s="222"/>
      <c r="D49" s="224"/>
      <c r="E49" s="224"/>
      <c r="F49" s="223"/>
      <c r="G49" s="432" t="str">
        <f>IF('PD2'!$F49&lt;&gt;"",'PD2'!$C49*'PD2'!$D49+E49,"")</f>
        <v/>
      </c>
      <c r="H49" s="432" t="str">
        <f>IF('PD2'!$G49&lt;&gt;"",'PD2'!$G49*VLOOKUP('PD2'!$F49,'Group Information'!$A$19:$B$25,2,0),"")</f>
        <v/>
      </c>
      <c r="I49" s="240"/>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39"/>
      <c r="B50" s="224"/>
      <c r="C50" s="222"/>
      <c r="D50" s="224"/>
      <c r="E50" s="224"/>
      <c r="F50" s="223"/>
      <c r="G50" s="432" t="str">
        <f>IF('PD2'!$F50&lt;&gt;"",'PD2'!$C50*'PD2'!$D50+E50,"")</f>
        <v/>
      </c>
      <c r="H50" s="432" t="str">
        <f>IF('PD2'!$G50&lt;&gt;"",'PD2'!$G50*VLOOKUP('PD2'!$F50,'Group Information'!$A$19:$B$25,2,0),"")</f>
        <v/>
      </c>
      <c r="I50" s="240"/>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39"/>
      <c r="B51" s="224"/>
      <c r="C51" s="222"/>
      <c r="D51" s="224"/>
      <c r="E51" s="224"/>
      <c r="F51" s="223"/>
      <c r="G51" s="432" t="str">
        <f>IF('PD2'!$F51&lt;&gt;"",'PD2'!$C51*'PD2'!$D51+E51,"")</f>
        <v/>
      </c>
      <c r="H51" s="432" t="str">
        <f>IF('PD2'!$G51&lt;&gt;"",'PD2'!$G51*VLOOKUP('PD2'!$F51,'Group Information'!$A$19:$B$25,2,0),"")</f>
        <v/>
      </c>
      <c r="I51" s="240"/>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39"/>
      <c r="B52" s="224"/>
      <c r="C52" s="222"/>
      <c r="D52" s="224"/>
      <c r="E52" s="224"/>
      <c r="F52" s="223"/>
      <c r="G52" s="432" t="str">
        <f>IF('PD2'!$F52&lt;&gt;"",'PD2'!$C52*'PD2'!$D52+E52,"")</f>
        <v/>
      </c>
      <c r="H52" s="432" t="str">
        <f>IF('PD2'!$G52&lt;&gt;"",'PD2'!$G52*VLOOKUP('PD2'!$F52,'Group Information'!$A$19:$B$25,2,0),"")</f>
        <v/>
      </c>
      <c r="I52" s="240"/>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39"/>
      <c r="B53" s="224"/>
      <c r="C53" s="222"/>
      <c r="D53" s="224"/>
      <c r="E53" s="224"/>
      <c r="F53" s="223"/>
      <c r="G53" s="432" t="str">
        <f>IF('PD2'!$F53&lt;&gt;"",'PD2'!$C53*'PD2'!$D53+E53,"")</f>
        <v/>
      </c>
      <c r="H53" s="432" t="str">
        <f>IF('PD2'!$G53&lt;&gt;"",'PD2'!$G53*VLOOKUP('PD2'!$F53,'Group Information'!$A$19:$B$25,2,0),"")</f>
        <v/>
      </c>
      <c r="I53" s="240"/>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39"/>
      <c r="B54" s="224"/>
      <c r="C54" s="222"/>
      <c r="D54" s="224"/>
      <c r="E54" s="224"/>
      <c r="F54" s="223"/>
      <c r="G54" s="432" t="str">
        <f>IF('PD2'!$F54&lt;&gt;"",'PD2'!$C54*'PD2'!$D54+E54,"")</f>
        <v/>
      </c>
      <c r="H54" s="432" t="str">
        <f>IF('PD2'!$G54&lt;&gt;"",'PD2'!$G54*VLOOKUP('PD2'!$F54,'Group Information'!$A$19:$B$25,2,0),"")</f>
        <v/>
      </c>
      <c r="I54" s="240"/>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39"/>
      <c r="B55" s="224"/>
      <c r="C55" s="222"/>
      <c r="D55" s="224"/>
      <c r="E55" s="224"/>
      <c r="F55" s="223"/>
      <c r="G55" s="432" t="str">
        <f>IF('PD2'!$F55&lt;&gt;"",'PD2'!$C55*'PD2'!$D55+E55,"")</f>
        <v/>
      </c>
      <c r="H55" s="432" t="str">
        <f>IF('PD2'!$G55&lt;&gt;"",'PD2'!$G55*VLOOKUP('PD2'!$F55,'Group Information'!$A$19:$B$25,2,0),"")</f>
        <v/>
      </c>
      <c r="I55" s="240"/>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39"/>
      <c r="B56" s="224"/>
      <c r="C56" s="222"/>
      <c r="D56" s="224"/>
      <c r="E56" s="224"/>
      <c r="F56" s="223"/>
      <c r="G56" s="432" t="str">
        <f>IF('PD2'!$F56&lt;&gt;"",'PD2'!$C56*'PD2'!$D56+E56,"")</f>
        <v/>
      </c>
      <c r="H56" s="432" t="str">
        <f>IF('PD2'!$G56&lt;&gt;"",'PD2'!$G56*VLOOKUP('PD2'!$F56,'Group Information'!$A$19:$B$25,2,0),"")</f>
        <v/>
      </c>
      <c r="I56" s="240"/>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39"/>
      <c r="B57" s="224"/>
      <c r="C57" s="222"/>
      <c r="D57" s="224"/>
      <c r="E57" s="224"/>
      <c r="F57" s="223"/>
      <c r="G57" s="432" t="str">
        <f>IF('PD2'!$F57&lt;&gt;"",'PD2'!$C57*'PD2'!$D57+E57,"")</f>
        <v/>
      </c>
      <c r="H57" s="432" t="str">
        <f>IF('PD2'!$G57&lt;&gt;"",'PD2'!$G57*VLOOKUP('PD2'!$F57,'Group Information'!$A$19:$B$25,2,0),"")</f>
        <v/>
      </c>
      <c r="I57" s="240"/>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39"/>
      <c r="B58" s="224"/>
      <c r="C58" s="222"/>
      <c r="D58" s="224"/>
      <c r="E58" s="224"/>
      <c r="F58" s="223"/>
      <c r="G58" s="432" t="str">
        <f>IF('PD2'!$F58&lt;&gt;"",'PD2'!$C58*'PD2'!$D58+E58,"")</f>
        <v/>
      </c>
      <c r="H58" s="432" t="str">
        <f>IF('PD2'!$G58&lt;&gt;"",'PD2'!$G58*VLOOKUP('PD2'!$F58,'Group Information'!$A$19:$B$25,2,0),"")</f>
        <v/>
      </c>
      <c r="I58" s="240"/>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39"/>
      <c r="B59" s="224"/>
      <c r="C59" s="222"/>
      <c r="D59" s="224"/>
      <c r="E59" s="224"/>
      <c r="F59" s="223"/>
      <c r="G59" s="432" t="str">
        <f>IF('PD2'!$F59&lt;&gt;"",'PD2'!$C59*'PD2'!$D59+E59,"")</f>
        <v/>
      </c>
      <c r="H59" s="432" t="str">
        <f>IF('PD2'!$G59&lt;&gt;"",'PD2'!$G59*VLOOKUP('PD2'!$F59,'Group Information'!$A$19:$B$25,2,0),"")</f>
        <v/>
      </c>
      <c r="I59" s="240"/>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39"/>
      <c r="B60" s="224"/>
      <c r="C60" s="222"/>
      <c r="D60" s="224"/>
      <c r="E60" s="224"/>
      <c r="F60" s="223"/>
      <c r="G60" s="432" t="str">
        <f>IF('PD2'!$F60&lt;&gt;"",'PD2'!$C60*'PD2'!$D60+E60,"")</f>
        <v/>
      </c>
      <c r="H60" s="432" t="str">
        <f>IF('PD2'!$G60&lt;&gt;"",'PD2'!$G60*VLOOKUP('PD2'!$F60,'Group Information'!$A$19:$B$25,2,0),"")</f>
        <v/>
      </c>
      <c r="I60" s="240"/>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39"/>
      <c r="B61" s="224"/>
      <c r="C61" s="222"/>
      <c r="D61" s="224"/>
      <c r="E61" s="224"/>
      <c r="F61" s="223"/>
      <c r="G61" s="432" t="str">
        <f>IF('PD2'!$F61&lt;&gt;"",'PD2'!$C61*'PD2'!$D61+E61,"")</f>
        <v/>
      </c>
      <c r="H61" s="432" t="str">
        <f>IF('PD2'!$G61&lt;&gt;"",'PD2'!$G61*VLOOKUP('PD2'!$F61,'Group Information'!$A$19:$B$25,2,0),"")</f>
        <v/>
      </c>
      <c r="I61" s="240"/>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39"/>
      <c r="B62" s="224"/>
      <c r="C62" s="222"/>
      <c r="D62" s="224"/>
      <c r="E62" s="224"/>
      <c r="F62" s="223"/>
      <c r="G62" s="432" t="str">
        <f>IF('PD2'!$F62&lt;&gt;"",'PD2'!$C62*'PD2'!$D62+E62,"")</f>
        <v/>
      </c>
      <c r="H62" s="432" t="str">
        <f>IF('PD2'!$G62&lt;&gt;"",'PD2'!$G62*VLOOKUP('PD2'!$F62,'Group Information'!$A$19:$B$25,2,0),"")</f>
        <v/>
      </c>
      <c r="I62" s="240"/>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39"/>
      <c r="B63" s="224"/>
      <c r="C63" s="222"/>
      <c r="D63" s="224"/>
      <c r="E63" s="224"/>
      <c r="F63" s="223"/>
      <c r="G63" s="432" t="str">
        <f>IF('PD2'!$F63&lt;&gt;"",'PD2'!$C63*'PD2'!$D63+E63,"")</f>
        <v/>
      </c>
      <c r="H63" s="432" t="str">
        <f>IF('PD2'!$G63&lt;&gt;"",'PD2'!$G63*VLOOKUP('PD2'!$F63,'Group Information'!$A$19:$B$25,2,0),"")</f>
        <v/>
      </c>
      <c r="I63" s="240"/>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39"/>
      <c r="B64" s="224"/>
      <c r="C64" s="222"/>
      <c r="D64" s="224"/>
      <c r="E64" s="224"/>
      <c r="F64" s="223"/>
      <c r="G64" s="432" t="str">
        <f>IF('PD2'!$F64&lt;&gt;"",'PD2'!$C64*'PD2'!$D64+E64,"")</f>
        <v/>
      </c>
      <c r="H64" s="432" t="str">
        <f>IF('PD2'!$G64&lt;&gt;"",'PD2'!$G64*VLOOKUP('PD2'!$F64,'Group Information'!$A$19:$B$25,2,0),"")</f>
        <v/>
      </c>
      <c r="I64" s="240"/>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39"/>
      <c r="B65" s="224"/>
      <c r="C65" s="222"/>
      <c r="D65" s="224"/>
      <c r="E65" s="224"/>
      <c r="F65" s="223"/>
      <c r="G65" s="432" t="str">
        <f>IF('PD2'!$F65&lt;&gt;"",'PD2'!$C65*'PD2'!$D65+E65,"")</f>
        <v/>
      </c>
      <c r="H65" s="432" t="str">
        <f>IF('PD2'!$G65&lt;&gt;"",'PD2'!$G65*VLOOKUP('PD2'!$F65,'Group Information'!$A$19:$B$25,2,0),"")</f>
        <v/>
      </c>
      <c r="I65" s="240"/>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39"/>
      <c r="B66" s="224"/>
      <c r="C66" s="222"/>
      <c r="D66" s="224"/>
      <c r="E66" s="224"/>
      <c r="F66" s="223"/>
      <c r="G66" s="432" t="str">
        <f>IF('PD2'!$F66&lt;&gt;"",'PD2'!$C66*'PD2'!$D66+E66,"")</f>
        <v/>
      </c>
      <c r="H66" s="432" t="str">
        <f>IF('PD2'!$G66&lt;&gt;"",'PD2'!$G66*VLOOKUP('PD2'!$F66,'Group Information'!$A$19:$B$25,2,0),"")</f>
        <v/>
      </c>
      <c r="I66" s="240"/>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39"/>
      <c r="B67" s="224"/>
      <c r="C67" s="222"/>
      <c r="D67" s="224"/>
      <c r="E67" s="224"/>
      <c r="F67" s="223"/>
      <c r="G67" s="432" t="str">
        <f>IF('PD2'!$F67&lt;&gt;"",'PD2'!$C67*'PD2'!$D67+E67,"")</f>
        <v/>
      </c>
      <c r="H67" s="432" t="str">
        <f>IF('PD2'!$G67&lt;&gt;"",'PD2'!$G67*VLOOKUP('PD2'!$F67,'Group Information'!$A$19:$B$25,2,0),"")</f>
        <v/>
      </c>
      <c r="I67" s="240"/>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39"/>
      <c r="B68" s="224"/>
      <c r="C68" s="222"/>
      <c r="D68" s="224"/>
      <c r="E68" s="224"/>
      <c r="F68" s="223"/>
      <c r="G68" s="432" t="str">
        <f>IF('PD2'!$F68&lt;&gt;"",'PD2'!$C68*'PD2'!$D68+E68,"")</f>
        <v/>
      </c>
      <c r="H68" s="432" t="str">
        <f>IF('PD2'!$G68&lt;&gt;"",'PD2'!$G68*VLOOKUP('PD2'!$F68,'Group Information'!$A$19:$B$25,2,0),"")</f>
        <v/>
      </c>
      <c r="I68" s="240"/>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39"/>
      <c r="B69" s="224"/>
      <c r="C69" s="222"/>
      <c r="D69" s="224"/>
      <c r="E69" s="224"/>
      <c r="F69" s="223"/>
      <c r="G69" s="432" t="str">
        <f>IF('PD2'!$F69&lt;&gt;"",'PD2'!$C69*'PD2'!$D69+E69,"")</f>
        <v/>
      </c>
      <c r="H69" s="432" t="str">
        <f>IF('PD2'!$G69&lt;&gt;"",'PD2'!$G69*VLOOKUP('PD2'!$F69,'Group Information'!$A$19:$B$25,2,0),"")</f>
        <v/>
      </c>
      <c r="I69" s="240"/>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39"/>
      <c r="B70" s="224"/>
      <c r="C70" s="222"/>
      <c r="D70" s="224"/>
      <c r="E70" s="224"/>
      <c r="F70" s="223"/>
      <c r="G70" s="432" t="str">
        <f>IF('PD2'!$F70&lt;&gt;"",'PD2'!$C70*'PD2'!$D70+E70,"")</f>
        <v/>
      </c>
      <c r="H70" s="432" t="str">
        <f>IF('PD2'!$G70&lt;&gt;"",'PD2'!$G70*VLOOKUP('PD2'!$F70,'Group Information'!$A$19:$B$25,2,0),"")</f>
        <v/>
      </c>
      <c r="I70" s="240"/>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39"/>
      <c r="B71" s="224"/>
      <c r="C71" s="222"/>
      <c r="D71" s="224"/>
      <c r="E71" s="224"/>
      <c r="F71" s="223"/>
      <c r="G71" s="432" t="str">
        <f>IF('PD2'!$F71&lt;&gt;"",'PD2'!$C71*'PD2'!$D71+E71,"")</f>
        <v/>
      </c>
      <c r="H71" s="432" t="str">
        <f>IF('PD2'!$G71&lt;&gt;"",'PD2'!$G71*VLOOKUP('PD2'!$F71,'Group Information'!$A$19:$B$25,2,0),"")</f>
        <v/>
      </c>
      <c r="I71" s="240"/>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39"/>
      <c r="B72" s="224"/>
      <c r="C72" s="222"/>
      <c r="D72" s="224"/>
      <c r="E72" s="224"/>
      <c r="F72" s="223"/>
      <c r="G72" s="432" t="str">
        <f>IF('PD2'!$F72&lt;&gt;"",'PD2'!$C72*'PD2'!$D72+E72,"")</f>
        <v/>
      </c>
      <c r="H72" s="432" t="str">
        <f>IF('PD2'!$G72&lt;&gt;"",'PD2'!$G72*VLOOKUP('PD2'!$F72,'Group Information'!$A$19:$B$25,2,0),"")</f>
        <v/>
      </c>
      <c r="I72" s="240"/>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39"/>
      <c r="B73" s="224"/>
      <c r="C73" s="222"/>
      <c r="D73" s="224"/>
      <c r="E73" s="224"/>
      <c r="F73" s="223"/>
      <c r="G73" s="432" t="str">
        <f>IF('PD2'!$F73&lt;&gt;"",'PD2'!$C73*'PD2'!$D73+E73,"")</f>
        <v/>
      </c>
      <c r="H73" s="432" t="str">
        <f>IF('PD2'!$G73&lt;&gt;"",'PD2'!$G73*VLOOKUP('PD2'!$F73,'Group Information'!$A$19:$B$25,2,0),"")</f>
        <v/>
      </c>
      <c r="I73" s="240"/>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39"/>
      <c r="B74" s="224"/>
      <c r="C74" s="222"/>
      <c r="D74" s="224"/>
      <c r="E74" s="224"/>
      <c r="F74" s="223"/>
      <c r="G74" s="432" t="str">
        <f>IF('PD2'!$F74&lt;&gt;"",'PD2'!$C74*'PD2'!$D74+E74,"")</f>
        <v/>
      </c>
      <c r="H74" s="432" t="str">
        <f>IF('PD2'!$G74&lt;&gt;"",'PD2'!$G74*VLOOKUP('PD2'!$F74,'Group Information'!$A$19:$B$25,2,0),"")</f>
        <v/>
      </c>
      <c r="I74" s="240"/>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39"/>
      <c r="B75" s="224"/>
      <c r="C75" s="222"/>
      <c r="D75" s="224"/>
      <c r="E75" s="224"/>
      <c r="F75" s="223"/>
      <c r="G75" s="432" t="str">
        <f>IF('PD2'!$F75&lt;&gt;"",'PD2'!$C75*'PD2'!$D75+E75,"")</f>
        <v/>
      </c>
      <c r="H75" s="432" t="str">
        <f>IF('PD2'!$G75&lt;&gt;"",'PD2'!$G75*VLOOKUP('PD2'!$F75,'Group Information'!$A$19:$B$25,2,0),"")</f>
        <v/>
      </c>
      <c r="I75" s="240"/>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39"/>
      <c r="B76" s="224"/>
      <c r="C76" s="222"/>
      <c r="D76" s="224"/>
      <c r="E76" s="224"/>
      <c r="F76" s="223"/>
      <c r="G76" s="432" t="str">
        <f>IF('PD2'!$F76&lt;&gt;"",'PD2'!$C76*'PD2'!$D76+E76,"")</f>
        <v/>
      </c>
      <c r="H76" s="432" t="str">
        <f>IF('PD2'!$G76&lt;&gt;"",'PD2'!$G76*VLOOKUP('PD2'!$F76,'Group Information'!$A$19:$B$25,2,0),"")</f>
        <v/>
      </c>
      <c r="I76" s="240"/>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39"/>
      <c r="B77" s="224"/>
      <c r="C77" s="222"/>
      <c r="D77" s="224"/>
      <c r="E77" s="224"/>
      <c r="F77" s="223"/>
      <c r="G77" s="432" t="str">
        <f>IF('PD2'!$F77&lt;&gt;"",'PD2'!$C77*'PD2'!$D77+E77,"")</f>
        <v/>
      </c>
      <c r="H77" s="432" t="str">
        <f>IF('PD2'!$G77&lt;&gt;"",'PD2'!$G77*VLOOKUP('PD2'!$F77,'Group Information'!$A$19:$B$25,2,0),"")</f>
        <v/>
      </c>
      <c r="I77" s="240"/>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39"/>
      <c r="B78" s="224"/>
      <c r="C78" s="222"/>
      <c r="D78" s="224"/>
      <c r="E78" s="224"/>
      <c r="F78" s="223"/>
      <c r="G78" s="432" t="str">
        <f>IF('PD2'!$F78&lt;&gt;"",'PD2'!$C78*'PD2'!$D78+E78,"")</f>
        <v/>
      </c>
      <c r="H78" s="432" t="str">
        <f>IF('PD2'!$G78&lt;&gt;"",'PD2'!$G78*VLOOKUP('PD2'!$F78,'Group Information'!$A$19:$B$25,2,0),"")</f>
        <v/>
      </c>
      <c r="I78" s="240"/>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39"/>
      <c r="B79" s="224"/>
      <c r="C79" s="222"/>
      <c r="D79" s="224"/>
      <c r="E79" s="224"/>
      <c r="F79" s="223"/>
      <c r="G79" s="432" t="str">
        <f>IF('PD2'!$F79&lt;&gt;"",'PD2'!$C79*'PD2'!$D79+E79,"")</f>
        <v/>
      </c>
      <c r="H79" s="432" t="str">
        <f>IF('PD2'!$G79&lt;&gt;"",'PD2'!$G79*VLOOKUP('PD2'!$F79,'Group Information'!$A$19:$B$25,2,0),"")</f>
        <v/>
      </c>
      <c r="I79" s="240"/>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39"/>
      <c r="B80" s="224"/>
      <c r="C80" s="222"/>
      <c r="D80" s="224"/>
      <c r="E80" s="224"/>
      <c r="F80" s="223"/>
      <c r="G80" s="432" t="str">
        <f>IF('PD2'!$F80&lt;&gt;"",'PD2'!$C80*'PD2'!$D80+E80,"")</f>
        <v/>
      </c>
      <c r="H80" s="432" t="str">
        <f>IF('PD2'!$G80&lt;&gt;"",'PD2'!$G80*VLOOKUP('PD2'!$F80,'Group Information'!$A$19:$B$25,2,0),"")</f>
        <v/>
      </c>
      <c r="I80" s="240"/>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39"/>
      <c r="B81" s="224"/>
      <c r="C81" s="222"/>
      <c r="D81" s="224"/>
      <c r="E81" s="224"/>
      <c r="F81" s="223"/>
      <c r="G81" s="432" t="str">
        <f>IF('PD2'!$F81&lt;&gt;"",'PD2'!$C81*'PD2'!$D81+E81,"")</f>
        <v/>
      </c>
      <c r="H81" s="432" t="str">
        <f>IF('PD2'!$G81&lt;&gt;"",'PD2'!$G81*VLOOKUP('PD2'!$F81,'Group Information'!$A$19:$B$25,2,0),"")</f>
        <v/>
      </c>
      <c r="I81" s="240"/>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39"/>
      <c r="B82" s="224"/>
      <c r="C82" s="222"/>
      <c r="D82" s="224"/>
      <c r="E82" s="224"/>
      <c r="F82" s="223"/>
      <c r="G82" s="432" t="str">
        <f>IF('PD2'!$F82&lt;&gt;"",'PD2'!$C82*'PD2'!$D82+E82,"")</f>
        <v/>
      </c>
      <c r="H82" s="432" t="str">
        <f>IF('PD2'!$G82&lt;&gt;"",'PD2'!$G82*VLOOKUP('PD2'!$F82,'Group Information'!$A$19:$B$25,2,0),"")</f>
        <v/>
      </c>
      <c r="I82" s="240"/>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39"/>
      <c r="B83" s="224"/>
      <c r="C83" s="222"/>
      <c r="D83" s="224"/>
      <c r="E83" s="224"/>
      <c r="F83" s="223"/>
      <c r="G83" s="432" t="str">
        <f>IF('PD2'!$F83&lt;&gt;"",'PD2'!$C83*'PD2'!$D83+E83,"")</f>
        <v/>
      </c>
      <c r="H83" s="432" t="str">
        <f>IF('PD2'!$G83&lt;&gt;"",'PD2'!$G83*VLOOKUP('PD2'!$F83,'Group Information'!$A$19:$B$25,2,0),"")</f>
        <v/>
      </c>
      <c r="I83" s="240"/>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39"/>
      <c r="B84" s="224"/>
      <c r="C84" s="222"/>
      <c r="D84" s="224"/>
      <c r="E84" s="224"/>
      <c r="F84" s="223"/>
      <c r="G84" s="432" t="str">
        <f>IF('PD2'!$F84&lt;&gt;"",'PD2'!$C84*'PD2'!$D84+E84,"")</f>
        <v/>
      </c>
      <c r="H84" s="432" t="str">
        <f>IF('PD2'!$G84&lt;&gt;"",'PD2'!$G84*VLOOKUP('PD2'!$F84,'Group Information'!$A$19:$B$25,2,0),"")</f>
        <v/>
      </c>
      <c r="I84" s="240"/>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39"/>
      <c r="B85" s="224"/>
      <c r="C85" s="222"/>
      <c r="D85" s="224"/>
      <c r="E85" s="224"/>
      <c r="F85" s="223"/>
      <c r="G85" s="432" t="str">
        <f>IF('PD2'!$F85&lt;&gt;"",'PD2'!$C85*'PD2'!$D85+E85,"")</f>
        <v/>
      </c>
      <c r="H85" s="432" t="str">
        <f>IF('PD2'!$G85&lt;&gt;"",'PD2'!$G85*VLOOKUP('PD2'!$F85,'Group Information'!$A$19:$B$25,2,0),"")</f>
        <v/>
      </c>
      <c r="I85" s="240"/>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39"/>
      <c r="B86" s="224"/>
      <c r="C86" s="222"/>
      <c r="D86" s="224"/>
      <c r="E86" s="224"/>
      <c r="F86" s="223"/>
      <c r="G86" s="432" t="str">
        <f>IF('PD2'!$F86&lt;&gt;"",'PD2'!$C86*'PD2'!$D86+E86,"")</f>
        <v/>
      </c>
      <c r="H86" s="432" t="str">
        <f>IF('PD2'!$G86&lt;&gt;"",'PD2'!$G86*VLOOKUP('PD2'!$F86,'Group Information'!$A$19:$B$25,2,0),"")</f>
        <v/>
      </c>
      <c r="I86" s="240"/>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39"/>
      <c r="B87" s="224"/>
      <c r="C87" s="222"/>
      <c r="D87" s="224"/>
      <c r="E87" s="224"/>
      <c r="F87" s="223"/>
      <c r="G87" s="432" t="str">
        <f>IF('PD2'!$F87&lt;&gt;"",'PD2'!$C87*'PD2'!$D87+E87,"")</f>
        <v/>
      </c>
      <c r="H87" s="432" t="str">
        <f>IF('PD2'!$G87&lt;&gt;"",'PD2'!$G87*VLOOKUP('PD2'!$F87,'Group Information'!$A$19:$B$25,2,0),"")</f>
        <v/>
      </c>
      <c r="I87" s="240"/>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39"/>
      <c r="B88" s="224"/>
      <c r="C88" s="222"/>
      <c r="D88" s="224"/>
      <c r="E88" s="224"/>
      <c r="F88" s="223"/>
      <c r="G88" s="432" t="str">
        <f>IF('PD2'!$F88&lt;&gt;"",'PD2'!$C88*'PD2'!$D88+E88,"")</f>
        <v/>
      </c>
      <c r="H88" s="432" t="str">
        <f>IF('PD2'!$G88&lt;&gt;"",'PD2'!$G88*VLOOKUP('PD2'!$F88,'Group Information'!$A$19:$B$25,2,0),"")</f>
        <v/>
      </c>
      <c r="I88" s="240"/>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39"/>
      <c r="B89" s="224"/>
      <c r="C89" s="222"/>
      <c r="D89" s="224"/>
      <c r="E89" s="224"/>
      <c r="F89" s="223"/>
      <c r="G89" s="432" t="str">
        <f>IF('PD2'!$F89&lt;&gt;"",'PD2'!$C89*'PD2'!$D89+E89,"")</f>
        <v/>
      </c>
      <c r="H89" s="432" t="str">
        <f>IF('PD2'!$G89&lt;&gt;"",'PD2'!$G89*VLOOKUP('PD2'!$F89,'Group Information'!$A$19:$B$25,2,0),"")</f>
        <v/>
      </c>
      <c r="I89" s="240"/>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39"/>
      <c r="B90" s="224"/>
      <c r="C90" s="222"/>
      <c r="D90" s="224"/>
      <c r="E90" s="224"/>
      <c r="F90" s="223"/>
      <c r="G90" s="432" t="str">
        <f>IF('PD2'!$F90&lt;&gt;"",'PD2'!$C90*'PD2'!$D90+E90,"")</f>
        <v/>
      </c>
      <c r="H90" s="432" t="str">
        <f>IF('PD2'!$G90&lt;&gt;"",'PD2'!$G90*VLOOKUP('PD2'!$F90,'Group Information'!$A$19:$B$25,2,0),"")</f>
        <v/>
      </c>
      <c r="I90" s="240"/>
      <c r="J90" s="16"/>
      <c r="K90" s="16"/>
      <c r="L90" s="16"/>
      <c r="M90" s="16"/>
      <c r="N90" s="23"/>
      <c r="O90" s="16"/>
      <c r="W90" s="16"/>
      <c r="X90" s="16"/>
      <c r="Y90" s="16"/>
      <c r="Z90" s="16"/>
      <c r="AA90" s="16"/>
      <c r="AB90" s="16"/>
      <c r="AC90" s="16"/>
      <c r="AD90" s="16"/>
    </row>
    <row r="91" spans="1:30" ht="18" customHeight="1" x14ac:dyDescent="0.35">
      <c r="A91" s="239"/>
      <c r="B91" s="224"/>
      <c r="C91" s="222"/>
      <c r="D91" s="224"/>
      <c r="E91" s="224"/>
      <c r="F91" s="223"/>
      <c r="G91" s="432" t="str">
        <f>IF('PD2'!$F91&lt;&gt;"",'PD2'!$C91*'PD2'!$D91+E91,"")</f>
        <v/>
      </c>
      <c r="H91" s="432" t="str">
        <f>IF('PD2'!$G91&lt;&gt;"",'PD2'!$G91*VLOOKUP('PD2'!$F91,'Group Information'!$A$19:$B$25,2,0),"")</f>
        <v/>
      </c>
      <c r="I91" s="240"/>
      <c r="J91" s="16"/>
      <c r="K91" s="16"/>
      <c r="L91" s="16"/>
      <c r="M91" s="16"/>
      <c r="N91" s="23"/>
      <c r="O91" s="16"/>
      <c r="P91" s="23"/>
      <c r="Q91" s="16"/>
      <c r="R91" s="16"/>
      <c r="T91" s="23"/>
      <c r="U91" s="16"/>
      <c r="V91" s="16"/>
      <c r="Y91" s="16"/>
      <c r="Z91" s="16"/>
      <c r="AA91" s="16"/>
      <c r="AB91" s="16"/>
      <c r="AC91" s="16"/>
      <c r="AD91" s="16"/>
    </row>
    <row r="92" spans="1:30" ht="18" customHeight="1" x14ac:dyDescent="0.35">
      <c r="A92" s="239"/>
      <c r="B92" s="224"/>
      <c r="C92" s="222"/>
      <c r="D92" s="224"/>
      <c r="E92" s="224"/>
      <c r="F92" s="223"/>
      <c r="G92" s="432" t="str">
        <f>IF('PD2'!$F92&lt;&gt;"",'PD2'!$C92*'PD2'!$D92+E92,"")</f>
        <v/>
      </c>
      <c r="H92" s="432" t="str">
        <f>IF('PD2'!$G92&lt;&gt;"",'PD2'!$G92*VLOOKUP('PD2'!$F92,'Group Information'!$A$19:$B$25,2,0),"")</f>
        <v/>
      </c>
      <c r="I92" s="240"/>
      <c r="J92" s="16"/>
      <c r="K92" s="16"/>
      <c r="L92" s="16"/>
      <c r="M92" s="16"/>
      <c r="N92" s="23"/>
      <c r="O92" s="16"/>
      <c r="Y92" s="16"/>
      <c r="Z92" s="16"/>
      <c r="AA92" s="16"/>
      <c r="AB92" s="16"/>
      <c r="AC92" s="16"/>
      <c r="AD92" s="16"/>
    </row>
    <row r="93" spans="1:30" ht="18" customHeight="1" x14ac:dyDescent="0.35">
      <c r="A93" s="239"/>
      <c r="B93" s="224"/>
      <c r="C93" s="222"/>
      <c r="D93" s="224"/>
      <c r="E93" s="224"/>
      <c r="F93" s="223"/>
      <c r="G93" s="432" t="str">
        <f>IF('PD2'!$F93&lt;&gt;"",'PD2'!$C93*'PD2'!$D93+E93,"")</f>
        <v/>
      </c>
      <c r="H93" s="432" t="str">
        <f>IF('PD2'!$G93&lt;&gt;"",'PD2'!$G93*VLOOKUP('PD2'!$F93,'Group Information'!$A$19:$B$25,2,0),"")</f>
        <v/>
      </c>
      <c r="I93" s="240"/>
      <c r="J93" s="16"/>
      <c r="K93" s="16"/>
      <c r="L93" s="16"/>
      <c r="M93" s="16"/>
      <c r="N93" s="23"/>
      <c r="O93" s="16"/>
      <c r="Y93" s="16"/>
      <c r="Z93" s="16"/>
      <c r="AA93" s="16"/>
      <c r="AB93" s="16"/>
      <c r="AC93" s="16"/>
      <c r="AD93" s="16"/>
    </row>
    <row r="94" spans="1:30" ht="18" customHeight="1" x14ac:dyDescent="0.35">
      <c r="A94" s="239"/>
      <c r="B94" s="224"/>
      <c r="C94" s="222"/>
      <c r="D94" s="224"/>
      <c r="E94" s="224"/>
      <c r="F94" s="223"/>
      <c r="G94" s="432" t="str">
        <f>IF('PD2'!$F94&lt;&gt;"",'PD2'!$C94*'PD2'!$D94+E94,"")</f>
        <v/>
      </c>
      <c r="H94" s="432" t="str">
        <f>IF('PD2'!$G94&lt;&gt;"",'PD2'!$G94*VLOOKUP('PD2'!$F94,'Group Information'!$A$19:$B$25,2,0),"")</f>
        <v/>
      </c>
      <c r="I94" s="240"/>
      <c r="J94" s="16"/>
      <c r="K94" s="16"/>
      <c r="L94" s="16"/>
      <c r="M94" s="16"/>
      <c r="N94" s="23"/>
      <c r="O94" s="16"/>
      <c r="Y94" s="16"/>
      <c r="Z94" s="16"/>
      <c r="AA94" s="16"/>
      <c r="AB94" s="16"/>
      <c r="AC94" s="16"/>
      <c r="AD94" s="16"/>
    </row>
    <row r="95" spans="1:30" ht="18" customHeight="1" x14ac:dyDescent="0.35">
      <c r="A95" s="239"/>
      <c r="B95" s="224"/>
      <c r="C95" s="222"/>
      <c r="D95" s="224"/>
      <c r="E95" s="224"/>
      <c r="F95" s="223"/>
      <c r="G95" s="432" t="str">
        <f>IF('PD2'!$F95&lt;&gt;"",'PD2'!$C95*'PD2'!$D95+E95,"")</f>
        <v/>
      </c>
      <c r="H95" s="432" t="str">
        <f>IF('PD2'!$G95&lt;&gt;"",'PD2'!$G95*VLOOKUP('PD2'!$F95,'Group Information'!$A$19:$B$25,2,0),"")</f>
        <v/>
      </c>
      <c r="I95" s="240"/>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39"/>
      <c r="B96" s="224"/>
      <c r="C96" s="222"/>
      <c r="D96" s="224"/>
      <c r="E96" s="224"/>
      <c r="F96" s="223"/>
      <c r="G96" s="432" t="str">
        <f>IF('PD2'!$F96&lt;&gt;"",'PD2'!$C96*'PD2'!$D96+E96,"")</f>
        <v/>
      </c>
      <c r="H96" s="432" t="str">
        <f>IF('PD2'!$G96&lt;&gt;"",'PD2'!$G96*VLOOKUP('PD2'!$F96,'Group Information'!$A$19:$B$25,2,0),"")</f>
        <v/>
      </c>
      <c r="I96" s="240"/>
      <c r="J96" s="16"/>
      <c r="K96" s="16"/>
      <c r="L96" s="16"/>
      <c r="M96" s="16"/>
      <c r="N96" s="23"/>
      <c r="O96" s="16"/>
      <c r="P96" s="23"/>
      <c r="Q96" s="23"/>
      <c r="R96" s="16"/>
      <c r="T96" s="23" t="str">
        <f>IF('PD2'!$S96&lt;&gt;"",'PD2'!$S96*VLOOKUP('PD2'!$R96,#REF!,2,0),"")</f>
        <v/>
      </c>
      <c r="U96" s="16"/>
      <c r="V96" s="16"/>
      <c r="W96" s="16"/>
      <c r="X96" s="21"/>
      <c r="Y96" s="16"/>
      <c r="Z96" s="16"/>
      <c r="AA96" s="16"/>
      <c r="AB96" s="16"/>
      <c r="AC96" s="16"/>
      <c r="AD96" s="16"/>
    </row>
    <row r="97" spans="1:30" ht="18" customHeight="1" x14ac:dyDescent="0.35">
      <c r="A97" s="239"/>
      <c r="B97" s="224"/>
      <c r="C97" s="222"/>
      <c r="D97" s="224"/>
      <c r="E97" s="224"/>
      <c r="F97" s="223"/>
      <c r="G97" s="432" t="str">
        <f>IF('PD2'!$F97&lt;&gt;"",'PD2'!$C97*'PD2'!$D97+E97,"")</f>
        <v/>
      </c>
      <c r="H97" s="432" t="str">
        <f>IF('PD2'!$G97&lt;&gt;"",'PD2'!$G97*VLOOKUP('PD2'!$F97,'Group Information'!$A$19:$B$25,2,0),"")</f>
        <v/>
      </c>
      <c r="I97" s="240"/>
      <c r="J97" s="16"/>
      <c r="K97" s="16"/>
      <c r="L97" s="16"/>
      <c r="M97" s="16"/>
      <c r="N97" s="23"/>
      <c r="O97" s="16"/>
      <c r="P97" s="23"/>
      <c r="Q97" s="23"/>
      <c r="R97" s="16"/>
      <c r="T97" s="23" t="str">
        <f>IF('PD2'!$S97&lt;&gt;"",'PD2'!$S97*VLOOKUP('PD2'!$R97,#REF!,2,0),"")</f>
        <v/>
      </c>
      <c r="U97" s="16"/>
      <c r="V97" s="16"/>
      <c r="W97" s="16"/>
      <c r="X97" s="21"/>
      <c r="Y97" s="16"/>
      <c r="Z97" s="16"/>
      <c r="AA97" s="16"/>
      <c r="AB97" s="16"/>
      <c r="AC97" s="16"/>
      <c r="AD97" s="16"/>
    </row>
    <row r="98" spans="1:30" ht="18" customHeight="1" x14ac:dyDescent="0.35">
      <c r="A98" s="239"/>
      <c r="B98" s="224"/>
      <c r="C98" s="222"/>
      <c r="D98" s="224"/>
      <c r="E98" s="224"/>
      <c r="F98" s="223"/>
      <c r="G98" s="432" t="str">
        <f>IF('PD2'!$F98&lt;&gt;"",'PD2'!$C98*'PD2'!$D98+E98,"")</f>
        <v/>
      </c>
      <c r="H98" s="432" t="str">
        <f>IF('PD2'!$G98&lt;&gt;"",'PD2'!$G98*VLOOKUP('PD2'!$F98,'Group Information'!$A$19:$B$25,2,0),"")</f>
        <v/>
      </c>
      <c r="I98" s="240"/>
      <c r="J98" s="16"/>
      <c r="K98" s="16"/>
      <c r="L98" s="16"/>
      <c r="M98" s="16"/>
      <c r="N98" s="23"/>
      <c r="O98" s="16"/>
      <c r="P98" s="23"/>
      <c r="Q98" s="23"/>
      <c r="R98" s="16"/>
      <c r="T98" s="23" t="str">
        <f>IF('PD2'!$S98&lt;&gt;"",'PD2'!$S98*VLOOKUP('PD2'!$R98,#REF!,2,0),"")</f>
        <v/>
      </c>
      <c r="U98" s="16"/>
      <c r="V98" s="16"/>
      <c r="W98" s="16"/>
      <c r="X98" s="21"/>
      <c r="Y98" s="16"/>
      <c r="Z98" s="16"/>
      <c r="AA98" s="16"/>
      <c r="AB98" s="16"/>
      <c r="AC98" s="16"/>
      <c r="AD98" s="16"/>
    </row>
    <row r="99" spans="1:30" ht="18" customHeight="1" x14ac:dyDescent="0.35">
      <c r="A99" s="239"/>
      <c r="B99" s="224"/>
      <c r="C99" s="222"/>
      <c r="D99" s="224"/>
      <c r="E99" s="224"/>
      <c r="F99" s="223"/>
      <c r="G99" s="432" t="str">
        <f>IF('PD2'!$F99&lt;&gt;"",'PD2'!$C99*'PD2'!$D99+E99,"")</f>
        <v/>
      </c>
      <c r="H99" s="432" t="str">
        <f>IF('PD2'!$G99&lt;&gt;"",'PD2'!$G99*VLOOKUP('PD2'!$F99,'Group Information'!$A$19:$B$25,2,0),"")</f>
        <v/>
      </c>
      <c r="I99" s="240"/>
      <c r="J99" s="16"/>
      <c r="K99" s="16"/>
      <c r="L99" s="16"/>
      <c r="M99" s="16"/>
      <c r="N99" s="23"/>
      <c r="O99" s="16"/>
      <c r="P99" s="23"/>
      <c r="Q99" s="23"/>
      <c r="R99" s="16"/>
      <c r="T99" s="23" t="str">
        <f>IF('PD2'!$S99&lt;&gt;"",'PD2'!$S99*VLOOKUP('PD2'!$R99,#REF!,2,0),"")</f>
        <v/>
      </c>
      <c r="U99" s="16"/>
      <c r="V99" s="25"/>
      <c r="W99" s="16"/>
      <c r="X99" s="21"/>
      <c r="Y99" s="16"/>
      <c r="Z99" s="16"/>
      <c r="AA99" s="16"/>
      <c r="AB99" s="16"/>
      <c r="AC99" s="16"/>
      <c r="AD99" s="16"/>
    </row>
    <row r="100" spans="1:30" ht="18" customHeight="1" x14ac:dyDescent="0.35">
      <c r="A100" s="239"/>
      <c r="B100" s="224"/>
      <c r="C100" s="222"/>
      <c r="D100" s="224"/>
      <c r="E100" s="224"/>
      <c r="F100" s="223"/>
      <c r="G100" s="432" t="str">
        <f>IF('PD2'!$F100&lt;&gt;"",'PD2'!$C100*'PD2'!$D100+E100,"")</f>
        <v/>
      </c>
      <c r="H100" s="432" t="str">
        <f>IF('PD2'!$G100&lt;&gt;"",'PD2'!$G100*VLOOKUP('PD2'!$F100,'Group Information'!$A$19:$B$25,2,0),"")</f>
        <v/>
      </c>
      <c r="I100" s="240"/>
      <c r="J100" s="16"/>
      <c r="K100" s="16"/>
      <c r="L100" s="16"/>
      <c r="M100" s="16"/>
      <c r="N100" s="23"/>
      <c r="O100" s="16"/>
      <c r="P100" s="23"/>
      <c r="Q100" s="23"/>
      <c r="R100" s="16"/>
      <c r="T100" s="23" t="str">
        <f>IF('PD2'!$S100&lt;&gt;"",'PD2'!$S100*VLOOKUP('PD2'!$R100,#REF!,2,0),"")</f>
        <v/>
      </c>
      <c r="U100" s="16"/>
      <c r="V100" s="25"/>
      <c r="W100" s="16"/>
      <c r="X100" s="21"/>
      <c r="Y100" s="16"/>
      <c r="Z100" s="16"/>
      <c r="AA100" s="16"/>
      <c r="AB100" s="16"/>
      <c r="AC100" s="16"/>
      <c r="AD100" s="16"/>
    </row>
    <row r="101" spans="1:30" ht="18" customHeight="1" x14ac:dyDescent="0.35">
      <c r="A101" s="239"/>
      <c r="B101" s="224"/>
      <c r="C101" s="222"/>
      <c r="D101" s="224"/>
      <c r="E101" s="224"/>
      <c r="F101" s="223"/>
      <c r="G101" s="432" t="str">
        <f>IF('PD2'!$F101&lt;&gt;"",'PD2'!$C101*'PD2'!$D101+E101,"")</f>
        <v/>
      </c>
      <c r="H101" s="432" t="str">
        <f>IF('PD2'!$G101&lt;&gt;"",'PD2'!$G101*VLOOKUP('PD2'!$F101,'Group Information'!$A$19:$B$25,2,0),"")</f>
        <v/>
      </c>
      <c r="I101" s="240"/>
      <c r="J101" s="16"/>
      <c r="K101" s="16"/>
      <c r="L101" s="16"/>
      <c r="M101" s="16"/>
      <c r="N101" s="23"/>
      <c r="O101" s="16"/>
      <c r="P101" s="23"/>
      <c r="Q101" s="23"/>
      <c r="R101" s="16"/>
      <c r="T101" s="23" t="str">
        <f>IF('PD2'!$S101&lt;&gt;"",'PD2'!$S101*VLOOKUP('PD2'!$R101,#REF!,2,0),"")</f>
        <v/>
      </c>
      <c r="U101" s="16"/>
      <c r="V101" s="16"/>
      <c r="W101" s="16"/>
      <c r="X101" s="21"/>
      <c r="Y101" s="16"/>
      <c r="Z101" s="16"/>
      <c r="AA101" s="16"/>
      <c r="AB101" s="16"/>
      <c r="AC101" s="16"/>
      <c r="AD101" s="16"/>
    </row>
    <row r="102" spans="1:30" ht="18" customHeight="1" x14ac:dyDescent="0.35">
      <c r="A102" s="239"/>
      <c r="B102" s="224"/>
      <c r="C102" s="222"/>
      <c r="D102" s="224"/>
      <c r="E102" s="224"/>
      <c r="F102" s="223"/>
      <c r="G102" s="432" t="str">
        <f>IF('PD2'!$F102&lt;&gt;"",'PD2'!$C102*'PD2'!$D102+E102,"")</f>
        <v/>
      </c>
      <c r="H102" s="432" t="str">
        <f>IF('PD2'!$G102&lt;&gt;"",'PD2'!$G102*VLOOKUP('PD2'!$F102,'Group Information'!$A$19:$B$25,2,0),"")</f>
        <v/>
      </c>
      <c r="I102" s="240"/>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39"/>
      <c r="B103" s="224"/>
      <c r="C103" s="222"/>
      <c r="D103" s="224"/>
      <c r="E103" s="224"/>
      <c r="F103" s="223"/>
      <c r="G103" s="432" t="str">
        <f>IF('PD2'!$F103&lt;&gt;"",'PD2'!$C103*'PD2'!$D103+E103,"")</f>
        <v/>
      </c>
      <c r="H103" s="432" t="str">
        <f>IF('PD2'!$G103&lt;&gt;"",'PD2'!$G103*VLOOKUP('PD2'!$F103,'Group Information'!$A$19:$B$25,2,0),"")</f>
        <v/>
      </c>
      <c r="I103" s="240"/>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39"/>
      <c r="B104" s="224"/>
      <c r="C104" s="222"/>
      <c r="D104" s="224"/>
      <c r="E104" s="224"/>
      <c r="F104" s="223"/>
      <c r="G104" s="432" t="str">
        <f>IF('PD2'!$F104&lt;&gt;"",'PD2'!$C104*'PD2'!$D104+E104,"")</f>
        <v/>
      </c>
      <c r="H104" s="432" t="str">
        <f>IF('PD2'!$G104&lt;&gt;"",'PD2'!$G104*VLOOKUP('PD2'!$F104,'Group Information'!$A$19:$B$25,2,0),"")</f>
        <v/>
      </c>
      <c r="I104" s="240"/>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39"/>
      <c r="B105" s="224"/>
      <c r="C105" s="222"/>
      <c r="D105" s="224"/>
      <c r="E105" s="224"/>
      <c r="F105" s="223"/>
      <c r="G105" s="432" t="str">
        <f>IF('PD2'!$F105&lt;&gt;"",'PD2'!$C105*'PD2'!$D105+E105,"")</f>
        <v/>
      </c>
      <c r="H105" s="432" t="str">
        <f>IF('PD2'!$G105&lt;&gt;"",'PD2'!$G105*VLOOKUP('PD2'!$F105,'Group Information'!$A$19:$B$25,2,0),"")</f>
        <v/>
      </c>
      <c r="I105" s="240"/>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39"/>
      <c r="B106" s="224"/>
      <c r="C106" s="222"/>
      <c r="D106" s="224"/>
      <c r="E106" s="224"/>
      <c r="F106" s="223"/>
      <c r="G106" s="432" t="str">
        <f>IF('PD2'!$F106&lt;&gt;"",'PD2'!$C106*'PD2'!$D106+E106,"")</f>
        <v/>
      </c>
      <c r="H106" s="432" t="str">
        <f>IF('PD2'!$G106&lt;&gt;"",'PD2'!$G106*VLOOKUP('PD2'!$F106,'Group Information'!$A$19:$B$25,2,0),"")</f>
        <v/>
      </c>
      <c r="I106" s="240"/>
      <c r="J106" s="16"/>
      <c r="K106" s="16"/>
      <c r="L106" s="16"/>
      <c r="M106" s="16"/>
      <c r="N106" s="23"/>
      <c r="O106" s="16"/>
      <c r="P106" s="23"/>
      <c r="Q106" s="23"/>
      <c r="R106" s="16"/>
      <c r="T106" s="23" t="str">
        <f>IF('PD2'!$S106&lt;&gt;"",'PD2'!$S106*VLOOKUP('PD2'!$R106,#REF!,2,0),"")</f>
        <v/>
      </c>
      <c r="U106" s="16"/>
      <c r="V106" s="16"/>
      <c r="W106" s="16"/>
      <c r="X106" s="21"/>
      <c r="Y106" s="16"/>
      <c r="Z106" s="16"/>
      <c r="AA106" s="16"/>
      <c r="AB106" s="16"/>
      <c r="AC106" s="16"/>
      <c r="AD106" s="16"/>
    </row>
    <row r="107" spans="1:30" ht="18" customHeight="1" x14ac:dyDescent="0.35">
      <c r="A107" s="239"/>
      <c r="B107" s="224"/>
      <c r="C107" s="222"/>
      <c r="D107" s="224"/>
      <c r="E107" s="224"/>
      <c r="F107" s="223"/>
      <c r="G107" s="432" t="str">
        <f>IF('PD2'!$F107&lt;&gt;"",'PD2'!$C107*'PD2'!$D107+E107,"")</f>
        <v/>
      </c>
      <c r="H107" s="432" t="str">
        <f>IF('PD2'!$G107&lt;&gt;"",'PD2'!$G107*VLOOKUP('PD2'!$F107,'Group Information'!$A$19:$B$25,2,0),"")</f>
        <v/>
      </c>
      <c r="I107" s="240"/>
      <c r="J107" s="16"/>
      <c r="K107" s="16"/>
      <c r="L107" s="16"/>
      <c r="M107" s="16"/>
      <c r="N107" s="23"/>
      <c r="O107" s="16"/>
      <c r="P107" s="23"/>
      <c r="Q107" s="23"/>
      <c r="R107" s="16"/>
      <c r="T107" s="23" t="str">
        <f>IF('PD2'!$S107&lt;&gt;"",'PD2'!$S107*VLOOKUP('PD2'!$R107,#REF!,2,0),"")</f>
        <v/>
      </c>
      <c r="U107" s="16"/>
      <c r="V107" s="25"/>
      <c r="W107" s="16"/>
      <c r="X107" s="21"/>
      <c r="Y107" s="16"/>
      <c r="Z107" s="16"/>
      <c r="AA107" s="16"/>
      <c r="AB107" s="16"/>
      <c r="AC107" s="16"/>
      <c r="AD107" s="16"/>
    </row>
    <row r="108" spans="1:30" ht="18" customHeight="1" x14ac:dyDescent="0.35">
      <c r="A108" s="239"/>
      <c r="B108" s="224"/>
      <c r="C108" s="222"/>
      <c r="D108" s="224"/>
      <c r="E108" s="224"/>
      <c r="F108" s="223"/>
      <c r="G108" s="432" t="str">
        <f>IF('PD2'!$F108&lt;&gt;"",'PD2'!$C108*'PD2'!$D108+E108,"")</f>
        <v/>
      </c>
      <c r="H108" s="432" t="str">
        <f>IF('PD2'!$G108&lt;&gt;"",'PD2'!$G108*VLOOKUP('PD2'!$F108,'Group Information'!$A$19:$B$25,2,0),"")</f>
        <v/>
      </c>
      <c r="I108" s="240"/>
      <c r="J108" s="16"/>
      <c r="K108" s="16"/>
      <c r="L108" s="16"/>
      <c r="M108" s="16"/>
      <c r="N108" s="23"/>
      <c r="O108" s="16"/>
      <c r="P108" s="23"/>
      <c r="Q108" s="23"/>
      <c r="R108" s="16"/>
      <c r="T108" s="23" t="str">
        <f>IF('PD2'!$S108&lt;&gt;"",'PD2'!$S108*VLOOKUP('PD2'!$R108,#REF!,2,0),"")</f>
        <v/>
      </c>
      <c r="U108" s="16"/>
      <c r="V108" s="26"/>
      <c r="W108" s="16"/>
      <c r="X108" s="21"/>
      <c r="Y108" s="16"/>
      <c r="Z108" s="16"/>
      <c r="AA108" s="16"/>
      <c r="AB108" s="16"/>
      <c r="AC108" s="16"/>
      <c r="AD108" s="16"/>
    </row>
    <row r="109" spans="1:30" ht="18" customHeight="1" x14ac:dyDescent="0.35">
      <c r="A109" s="239"/>
      <c r="B109" s="224"/>
      <c r="C109" s="222"/>
      <c r="D109" s="224"/>
      <c r="E109" s="224"/>
      <c r="F109" s="223"/>
      <c r="G109" s="432" t="str">
        <f>IF('PD2'!$F109&lt;&gt;"",'PD2'!$C109*'PD2'!$D109+E109,"")</f>
        <v/>
      </c>
      <c r="H109" s="432" t="str">
        <f>IF('PD2'!$G109&lt;&gt;"",'PD2'!$G109*VLOOKUP('PD2'!$F109,'Group Information'!$A$19:$B$25,2,0),"")</f>
        <v/>
      </c>
      <c r="I109" s="240"/>
      <c r="J109" s="16"/>
      <c r="K109" s="16"/>
      <c r="L109" s="16"/>
      <c r="M109" s="16"/>
      <c r="N109" s="23"/>
      <c r="O109" s="16"/>
      <c r="P109" s="23"/>
      <c r="Q109" s="23"/>
      <c r="R109" s="16"/>
      <c r="T109" s="23" t="str">
        <f>IF('PD2'!$S109&lt;&gt;"",'PD2'!$S109*VLOOKUP('PD2'!$R109,#REF!,2,0),"")</f>
        <v/>
      </c>
      <c r="U109" s="16"/>
      <c r="V109" s="22"/>
      <c r="W109" s="16"/>
      <c r="X109" s="21"/>
      <c r="Y109" s="16"/>
      <c r="Z109" s="16"/>
      <c r="AA109" s="16"/>
      <c r="AB109" s="16"/>
      <c r="AC109" s="16"/>
      <c r="AD109" s="16"/>
    </row>
    <row r="110" spans="1:30" ht="18" customHeight="1" x14ac:dyDescent="0.35">
      <c r="A110" s="239"/>
      <c r="B110" s="224"/>
      <c r="C110" s="222"/>
      <c r="D110" s="224"/>
      <c r="E110" s="224"/>
      <c r="F110" s="223"/>
      <c r="G110" s="432" t="str">
        <f>IF('PD2'!$F110&lt;&gt;"",'PD2'!$C110*'PD2'!$D110+E110,"")</f>
        <v/>
      </c>
      <c r="H110" s="432" t="str">
        <f>IF('PD2'!$G110&lt;&gt;"",'PD2'!$G110*VLOOKUP('PD2'!$F110,'Group Information'!$A$19:$B$25,2,0),"")</f>
        <v/>
      </c>
      <c r="I110" s="240"/>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39"/>
      <c r="B111" s="224"/>
      <c r="C111" s="222"/>
      <c r="D111" s="224"/>
      <c r="E111" s="224"/>
      <c r="F111" s="223"/>
      <c r="G111" s="432" t="str">
        <f>IF('PD2'!$F111&lt;&gt;"",'PD2'!$C111*'PD2'!$D111+E111,"")</f>
        <v/>
      </c>
      <c r="H111" s="432" t="str">
        <f>IF('PD2'!$G111&lt;&gt;"",'PD2'!$G111*VLOOKUP('PD2'!$F111,'Group Information'!$A$19:$B$25,2,0),"")</f>
        <v/>
      </c>
      <c r="I111" s="240"/>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39"/>
      <c r="B112" s="224"/>
      <c r="C112" s="222"/>
      <c r="D112" s="224"/>
      <c r="E112" s="224"/>
      <c r="F112" s="223"/>
      <c r="G112" s="432" t="str">
        <f>IF('PD2'!$F112&lt;&gt;"",'PD2'!$C112*'PD2'!$D112+E112,"")</f>
        <v/>
      </c>
      <c r="H112" s="432" t="str">
        <f>IF('PD2'!$G112&lt;&gt;"",'PD2'!$G112*VLOOKUP('PD2'!$F112,'Group Information'!$A$19:$B$25,2,0),"")</f>
        <v/>
      </c>
      <c r="I112" s="240"/>
      <c r="J112" s="16"/>
      <c r="K112" s="16"/>
      <c r="L112" s="16"/>
      <c r="M112" s="16"/>
      <c r="N112" s="23"/>
      <c r="O112" s="16"/>
      <c r="P112" s="23"/>
      <c r="Q112" s="23"/>
      <c r="R112" s="16"/>
      <c r="T112" s="23" t="str">
        <f>IF('PD2'!$S112&lt;&gt;"",'PD2'!$S112*VLOOKUP('PD2'!$R112,#REF!,2,0),"")</f>
        <v/>
      </c>
      <c r="U112" s="16"/>
      <c r="V112" s="22"/>
      <c r="W112" s="16"/>
      <c r="X112" s="21"/>
      <c r="Y112" s="16"/>
      <c r="Z112" s="16"/>
      <c r="AA112" s="16"/>
      <c r="AB112" s="16"/>
      <c r="AC112" s="16"/>
      <c r="AD112" s="16"/>
    </row>
    <row r="113" spans="1:30" ht="18" customHeight="1" x14ac:dyDescent="0.35">
      <c r="A113" s="239"/>
      <c r="B113" s="224"/>
      <c r="C113" s="222"/>
      <c r="D113" s="224"/>
      <c r="E113" s="224"/>
      <c r="F113" s="223"/>
      <c r="G113" s="432" t="str">
        <f>IF('PD2'!$F113&lt;&gt;"",'PD2'!$C113*'PD2'!$D113+E113,"")</f>
        <v/>
      </c>
      <c r="H113" s="432" t="str">
        <f>IF('PD2'!$G113&lt;&gt;"",'PD2'!$G113*VLOOKUP('PD2'!$F113,'Group Information'!$A$19:$B$25,2,0),"")</f>
        <v/>
      </c>
      <c r="I113" s="240"/>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39"/>
      <c r="B114" s="224"/>
      <c r="C114" s="222"/>
      <c r="D114" s="224"/>
      <c r="E114" s="224"/>
      <c r="F114" s="223"/>
      <c r="G114" s="432" t="str">
        <f>IF('PD2'!$F114&lt;&gt;"",'PD2'!$C114*'PD2'!$D114+E114,"")</f>
        <v/>
      </c>
      <c r="H114" s="432" t="str">
        <f>IF('PD2'!$G114&lt;&gt;"",'PD2'!$G114*VLOOKUP('PD2'!$F114,'Group Information'!$A$19:$B$25,2,0),"")</f>
        <v/>
      </c>
      <c r="I114" s="240"/>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39"/>
      <c r="B115" s="224"/>
      <c r="C115" s="222"/>
      <c r="D115" s="224"/>
      <c r="E115" s="224"/>
      <c r="F115" s="223"/>
      <c r="G115" s="432" t="str">
        <f>IF('PD2'!$F115&lt;&gt;"",'PD2'!$C115*'PD2'!$D115+E115,"")</f>
        <v/>
      </c>
      <c r="H115" s="432" t="str">
        <f>IF('PD2'!$G115&lt;&gt;"",'PD2'!$G115*VLOOKUP('PD2'!$F115,'Group Information'!$A$19:$B$25,2,0),"")</f>
        <v/>
      </c>
      <c r="I115" s="240"/>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39"/>
      <c r="B116" s="224"/>
      <c r="C116" s="222"/>
      <c r="D116" s="224"/>
      <c r="E116" s="224"/>
      <c r="F116" s="223"/>
      <c r="G116" s="432" t="str">
        <f>IF('PD2'!$F116&lt;&gt;"",'PD2'!$C116*'PD2'!$D116+E116,"")</f>
        <v/>
      </c>
      <c r="H116" s="432" t="str">
        <f>IF('PD2'!$G116&lt;&gt;"",'PD2'!$G116*VLOOKUP('PD2'!$F116,'Group Information'!$A$19:$B$25,2,0),"")</f>
        <v/>
      </c>
      <c r="I116" s="240"/>
      <c r="J116" s="16"/>
      <c r="K116" s="16"/>
      <c r="L116" s="16"/>
      <c r="M116" s="16"/>
      <c r="N116" s="23"/>
      <c r="O116" s="16"/>
      <c r="P116" s="23"/>
      <c r="Q116" s="23"/>
      <c r="R116" s="16"/>
      <c r="T116" s="23" t="str">
        <f>IF('PD2'!$S116&lt;&gt;"",'PD2'!$S116*VLOOKUP('PD2'!$R116,#REF!,2,0),"")</f>
        <v/>
      </c>
      <c r="U116" s="16"/>
      <c r="V116" s="22"/>
      <c r="W116" s="16"/>
      <c r="X116" s="21"/>
      <c r="Y116" s="16"/>
      <c r="Z116" s="16"/>
      <c r="AA116" s="16"/>
      <c r="AB116" s="16"/>
      <c r="AC116" s="16"/>
      <c r="AD116" s="16"/>
    </row>
    <row r="117" spans="1:30" ht="18" customHeight="1" x14ac:dyDescent="0.35">
      <c r="A117" s="239"/>
      <c r="B117" s="224"/>
      <c r="C117" s="222"/>
      <c r="D117" s="224"/>
      <c r="E117" s="224"/>
      <c r="F117" s="223"/>
      <c r="G117" s="432" t="str">
        <f>IF('PD2'!$F117&lt;&gt;"",'PD2'!$C117*'PD2'!$D117+E117,"")</f>
        <v/>
      </c>
      <c r="H117" s="432" t="str">
        <f>IF('PD2'!$G117&lt;&gt;"",'PD2'!$G117*VLOOKUP('PD2'!$F117,'Group Information'!$A$19:$B$25,2,0),"")</f>
        <v/>
      </c>
      <c r="I117" s="240"/>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39"/>
      <c r="B118" s="224"/>
      <c r="C118" s="222"/>
      <c r="D118" s="224"/>
      <c r="E118" s="224"/>
      <c r="F118" s="223"/>
      <c r="G118" s="432" t="str">
        <f>IF('PD2'!$F118&lt;&gt;"",'PD2'!$C118*'PD2'!$D118+E118,"")</f>
        <v/>
      </c>
      <c r="H118" s="432" t="str">
        <f>IF('PD2'!$G118&lt;&gt;"",'PD2'!$G118*VLOOKUP('PD2'!$F118,'Group Information'!$A$19:$B$25,2,0),"")</f>
        <v/>
      </c>
      <c r="I118" s="240"/>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39"/>
      <c r="B119" s="224"/>
      <c r="C119" s="222"/>
      <c r="D119" s="224"/>
      <c r="E119" s="224"/>
      <c r="F119" s="223"/>
      <c r="G119" s="432" t="str">
        <f>IF('PD2'!$F119&lt;&gt;"",'PD2'!$C119*'PD2'!$D119+E119,"")</f>
        <v/>
      </c>
      <c r="H119" s="432" t="str">
        <f>IF('PD2'!$G119&lt;&gt;"",'PD2'!$G119*VLOOKUP('PD2'!$F119,'Group Information'!$A$19:$B$25,2,0),"")</f>
        <v/>
      </c>
      <c r="I119" s="240"/>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39"/>
      <c r="B120" s="224"/>
      <c r="C120" s="222"/>
      <c r="D120" s="224"/>
      <c r="E120" s="224"/>
      <c r="F120" s="223"/>
      <c r="G120" s="432" t="str">
        <f>IF('PD2'!$F120&lt;&gt;"",'PD2'!$C120*'PD2'!$D120+E120,"")</f>
        <v/>
      </c>
      <c r="H120" s="432" t="str">
        <f>IF('PD2'!$G120&lt;&gt;"",'PD2'!$G120*VLOOKUP('PD2'!$F120,'Group Information'!$A$19:$B$25,2,0),"")</f>
        <v/>
      </c>
      <c r="I120" s="240"/>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39"/>
      <c r="B121" s="224"/>
      <c r="C121" s="222"/>
      <c r="D121" s="224"/>
      <c r="E121" s="224"/>
      <c r="F121" s="223"/>
      <c r="G121" s="432" t="str">
        <f>IF('PD2'!$F121&lt;&gt;"",'PD2'!$C121*'PD2'!$D121+E121,"")</f>
        <v/>
      </c>
      <c r="H121" s="432" t="str">
        <f>IF('PD2'!$G121&lt;&gt;"",'PD2'!$G121*VLOOKUP('PD2'!$F121,'Group Information'!$A$19:$B$25,2,0),"")</f>
        <v/>
      </c>
      <c r="I121" s="240"/>
      <c r="J121" s="16"/>
      <c r="K121" s="16"/>
      <c r="L121" s="16"/>
      <c r="M121" s="16"/>
      <c r="N121" s="23"/>
      <c r="O121" s="16"/>
      <c r="P121" s="23"/>
      <c r="Q121" s="23"/>
      <c r="R121" s="16"/>
      <c r="T121" s="23" t="str">
        <f>IF('PD2'!$S121&lt;&gt;"",'PD2'!$S121*VLOOKUP('PD2'!$R121,#REF!,2,0),"")</f>
        <v/>
      </c>
      <c r="U121" s="16"/>
      <c r="V121" s="16"/>
      <c r="W121" s="16"/>
      <c r="X121" s="21"/>
      <c r="Y121" s="16"/>
      <c r="Z121" s="16"/>
      <c r="AA121" s="16"/>
      <c r="AB121" s="16"/>
      <c r="AC121" s="16"/>
      <c r="AD121" s="16"/>
    </row>
    <row r="122" spans="1:30" ht="18" customHeight="1" x14ac:dyDescent="0.35">
      <c r="A122" s="239"/>
      <c r="B122" s="224"/>
      <c r="C122" s="222"/>
      <c r="D122" s="224"/>
      <c r="E122" s="224"/>
      <c r="F122" s="223"/>
      <c r="G122" s="432" t="str">
        <f>IF('PD2'!$F122&lt;&gt;"",'PD2'!$C122*'PD2'!$D122+E122,"")</f>
        <v/>
      </c>
      <c r="H122" s="432" t="str">
        <f>IF('PD2'!$G122&lt;&gt;"",'PD2'!$G122*VLOOKUP('PD2'!$F122,'Group Information'!$A$19:$B$25,2,0),"")</f>
        <v/>
      </c>
      <c r="I122" s="240"/>
      <c r="J122" s="16"/>
      <c r="K122" s="16"/>
      <c r="L122" s="16"/>
      <c r="M122" s="16"/>
      <c r="N122" s="23"/>
      <c r="O122" s="16"/>
      <c r="P122" s="23"/>
      <c r="Q122" s="23"/>
      <c r="R122" s="16"/>
      <c r="T122" s="23" t="str">
        <f>IF('PD2'!$S122&lt;&gt;"",'PD2'!$S122*VLOOKUP('PD2'!$R122,#REF!,2,0),"")</f>
        <v/>
      </c>
      <c r="U122" s="16"/>
      <c r="V122" s="16"/>
      <c r="W122" s="16"/>
      <c r="X122" s="21"/>
      <c r="Y122" s="16"/>
      <c r="Z122" s="16"/>
      <c r="AA122" s="16"/>
      <c r="AB122" s="16"/>
      <c r="AC122" s="16"/>
      <c r="AD122" s="16"/>
    </row>
    <row r="123" spans="1:30" ht="18" customHeight="1" x14ac:dyDescent="0.35">
      <c r="A123" s="239"/>
      <c r="B123" s="224"/>
      <c r="C123" s="222"/>
      <c r="D123" s="224"/>
      <c r="E123" s="224"/>
      <c r="F123" s="223"/>
      <c r="G123" s="432" t="str">
        <f>IF('PD2'!$F123&lt;&gt;"",'PD2'!$C123*'PD2'!$D123+E123,"")</f>
        <v/>
      </c>
      <c r="H123" s="432" t="str">
        <f>IF('PD2'!$G123&lt;&gt;"",'PD2'!$G123*VLOOKUP('PD2'!$F123,'Group Information'!$A$19:$B$25,2,0),"")</f>
        <v/>
      </c>
      <c r="I123" s="240"/>
      <c r="J123" s="16"/>
      <c r="K123" s="16"/>
      <c r="L123" s="16"/>
      <c r="M123" s="16"/>
      <c r="N123" s="23"/>
      <c r="O123" s="16"/>
      <c r="P123" s="23"/>
      <c r="Q123" s="23"/>
      <c r="R123" s="16"/>
      <c r="T123" s="23" t="str">
        <f>IF('PD2'!$S123&lt;&gt;"",'PD2'!$S123*VLOOKUP('PD2'!$R123,#REF!,2,0),"")</f>
        <v/>
      </c>
      <c r="U123" s="16"/>
      <c r="V123" s="22"/>
      <c r="W123" s="16"/>
      <c r="X123" s="21"/>
      <c r="Y123" s="16"/>
      <c r="Z123" s="16"/>
      <c r="AA123" s="16"/>
      <c r="AB123" s="16"/>
      <c r="AC123" s="16"/>
      <c r="AD123" s="16"/>
    </row>
    <row r="124" spans="1:30" ht="18" customHeight="1" x14ac:dyDescent="0.35">
      <c r="A124" s="239"/>
      <c r="B124" s="224"/>
      <c r="C124" s="222"/>
      <c r="D124" s="224"/>
      <c r="E124" s="224"/>
      <c r="F124" s="223"/>
      <c r="G124" s="432" t="str">
        <f>IF('PD2'!$F124&lt;&gt;"",'PD2'!$C124*'PD2'!$D124+E124,"")</f>
        <v/>
      </c>
      <c r="H124" s="432" t="str">
        <f>IF('PD2'!$G124&lt;&gt;"",'PD2'!$G124*VLOOKUP('PD2'!$F124,'Group Information'!$A$19:$B$25,2,0),"")</f>
        <v/>
      </c>
      <c r="I124" s="240"/>
      <c r="J124" s="16"/>
      <c r="K124" s="16"/>
      <c r="L124" s="16"/>
      <c r="M124" s="16"/>
      <c r="N124" s="23"/>
      <c r="O124" s="16"/>
      <c r="P124" s="23"/>
      <c r="Q124" s="23"/>
      <c r="R124" s="16"/>
      <c r="T124" s="23" t="str">
        <f>IF('PD2'!$S124&lt;&gt;"",'PD2'!$S124*VLOOKUP('PD2'!$R124,#REF!,2,0),"")</f>
        <v/>
      </c>
      <c r="U124" s="16"/>
      <c r="V124" s="16"/>
      <c r="W124" s="16"/>
      <c r="X124" s="21"/>
      <c r="Y124" s="16"/>
      <c r="Z124" s="16"/>
      <c r="AA124" s="16"/>
      <c r="AB124" s="16"/>
      <c r="AC124" s="16"/>
      <c r="AD124" s="16"/>
    </row>
    <row r="125" spans="1:30" ht="18" customHeight="1" x14ac:dyDescent="0.35">
      <c r="A125" s="239"/>
      <c r="B125" s="224"/>
      <c r="C125" s="222"/>
      <c r="D125" s="224"/>
      <c r="E125" s="224"/>
      <c r="F125" s="223"/>
      <c r="G125" s="432" t="str">
        <f>IF('PD2'!$F125&lt;&gt;"",'PD2'!$C125*'PD2'!$D125+E125,"")</f>
        <v/>
      </c>
      <c r="H125" s="432" t="str">
        <f>IF('PD2'!$G125&lt;&gt;"",'PD2'!$G125*VLOOKUP('PD2'!$F125,'Group Information'!$A$19:$B$25,2,0),"")</f>
        <v/>
      </c>
      <c r="I125" s="240"/>
      <c r="J125" s="16"/>
      <c r="K125" s="16"/>
      <c r="L125" s="16"/>
      <c r="M125" s="16"/>
      <c r="N125" s="23"/>
      <c r="O125" s="16"/>
      <c r="P125" s="23"/>
      <c r="Q125" s="23"/>
      <c r="R125" s="16"/>
      <c r="T125" s="23" t="str">
        <f>IF('PD2'!$S125&lt;&gt;"",'PD2'!$S125*VLOOKUP('PD2'!$R125,#REF!,2,0),"")</f>
        <v/>
      </c>
      <c r="U125" s="16"/>
      <c r="V125" s="25"/>
      <c r="W125" s="16"/>
      <c r="X125" s="21"/>
      <c r="Y125" s="16"/>
      <c r="Z125" s="16"/>
      <c r="AA125" s="16"/>
      <c r="AB125" s="16"/>
      <c r="AC125" s="16"/>
      <c r="AD125" s="16"/>
    </row>
    <row r="126" spans="1:30" ht="18" customHeight="1" x14ac:dyDescent="0.35">
      <c r="A126" s="239"/>
      <c r="B126" s="224"/>
      <c r="C126" s="222"/>
      <c r="D126" s="224"/>
      <c r="E126" s="224"/>
      <c r="F126" s="223"/>
      <c r="G126" s="432" t="str">
        <f>IF('PD2'!$F126&lt;&gt;"",'PD2'!$C126*'PD2'!$D126+E126,"")</f>
        <v/>
      </c>
      <c r="H126" s="432" t="str">
        <f>IF('PD2'!$G126&lt;&gt;"",'PD2'!$G126*VLOOKUP('PD2'!$F126,'Group Information'!$A$19:$B$25,2,0),"")</f>
        <v/>
      </c>
      <c r="I126" s="240"/>
      <c r="J126" s="16"/>
      <c r="K126" s="16"/>
      <c r="L126" s="16"/>
      <c r="M126" s="16"/>
      <c r="N126" s="23"/>
      <c r="O126" s="16"/>
      <c r="P126" s="23"/>
      <c r="Q126" s="23"/>
      <c r="R126" s="16"/>
      <c r="T126" s="23" t="str">
        <f>IF('PD2'!$S126&lt;&gt;"",'PD2'!$S126*VLOOKUP('PD2'!$R126,#REF!,2,0),"")</f>
        <v/>
      </c>
      <c r="U126" s="16"/>
      <c r="V126" s="16"/>
      <c r="W126" s="16"/>
      <c r="X126" s="21"/>
      <c r="Y126" s="16"/>
      <c r="Z126" s="16"/>
      <c r="AA126" s="16"/>
      <c r="AB126" s="16"/>
      <c r="AC126" s="16"/>
      <c r="AD126" s="16"/>
    </row>
    <row r="127" spans="1:30" ht="18" customHeight="1" x14ac:dyDescent="0.35">
      <c r="A127" s="239"/>
      <c r="B127" s="224"/>
      <c r="C127" s="222"/>
      <c r="D127" s="224"/>
      <c r="E127" s="224"/>
      <c r="F127" s="223"/>
      <c r="G127" s="432" t="str">
        <f>IF('PD2'!$F127&lt;&gt;"",'PD2'!$C127*'PD2'!$D127+E127,"")</f>
        <v/>
      </c>
      <c r="H127" s="432" t="str">
        <f>IF('PD2'!$G127&lt;&gt;"",'PD2'!$G127*VLOOKUP('PD2'!$F127,'Group Information'!$A$19:$B$25,2,0),"")</f>
        <v/>
      </c>
      <c r="I127" s="240"/>
      <c r="J127" s="16"/>
      <c r="K127" s="16"/>
      <c r="L127" s="16"/>
      <c r="M127" s="16"/>
      <c r="N127" s="23"/>
      <c r="O127" s="16"/>
      <c r="P127" s="23"/>
      <c r="Q127" s="23"/>
      <c r="R127" s="16"/>
      <c r="T127" s="23" t="str">
        <f>IF('PD2'!$S127&lt;&gt;"",'PD2'!$S127*VLOOKUP('PD2'!$R127,#REF!,2,0),"")</f>
        <v/>
      </c>
      <c r="U127" s="16"/>
      <c r="V127" s="16"/>
      <c r="W127" s="16"/>
      <c r="X127" s="21"/>
      <c r="Y127" s="16"/>
      <c r="Z127" s="16"/>
      <c r="AA127" s="16"/>
      <c r="AB127" s="16"/>
      <c r="AC127" s="16"/>
      <c r="AD127" s="16"/>
    </row>
    <row r="128" spans="1:30" ht="18" customHeight="1" x14ac:dyDescent="0.35">
      <c r="A128" s="239"/>
      <c r="B128" s="224"/>
      <c r="C128" s="222"/>
      <c r="D128" s="224"/>
      <c r="E128" s="224"/>
      <c r="F128" s="223"/>
      <c r="G128" s="432" t="str">
        <f>IF('PD2'!$F128&lt;&gt;"",'PD2'!$C128*'PD2'!$D128+E128,"")</f>
        <v/>
      </c>
      <c r="H128" s="432" t="str">
        <f>IF('PD2'!$G128&lt;&gt;"",'PD2'!$G128*VLOOKUP('PD2'!$F128,'Group Information'!$A$19:$B$25,2,0),"")</f>
        <v/>
      </c>
      <c r="I128" s="240"/>
      <c r="J128" s="16"/>
      <c r="K128" s="16"/>
      <c r="L128" s="16"/>
      <c r="M128" s="16"/>
      <c r="N128" s="23"/>
      <c r="O128" s="16"/>
      <c r="P128" s="23"/>
      <c r="Q128" s="23"/>
      <c r="R128" s="16"/>
      <c r="T128" s="23" t="str">
        <f>IF('PD2'!$S128&lt;&gt;"",'PD2'!$S128*VLOOKUP('PD2'!$R128,#REF!,2,0),"")</f>
        <v/>
      </c>
      <c r="U128" s="16"/>
      <c r="V128" s="16"/>
      <c r="W128" s="16"/>
      <c r="X128" s="21"/>
      <c r="Y128" s="16"/>
      <c r="Z128" s="16"/>
      <c r="AA128" s="16"/>
      <c r="AB128" s="16"/>
      <c r="AC128" s="16"/>
      <c r="AD128" s="16"/>
    </row>
    <row r="129" spans="1:30" ht="18" customHeight="1" x14ac:dyDescent="0.35">
      <c r="A129" s="239"/>
      <c r="B129" s="224"/>
      <c r="C129" s="222"/>
      <c r="D129" s="224"/>
      <c r="E129" s="224"/>
      <c r="F129" s="223"/>
      <c r="G129" s="432" t="str">
        <f>IF('PD2'!$F129&lt;&gt;"",'PD2'!$C129*'PD2'!$D129+E129,"")</f>
        <v/>
      </c>
      <c r="H129" s="432" t="str">
        <f>IF('PD2'!$G129&lt;&gt;"",'PD2'!$G129*VLOOKUP('PD2'!$F129,'Group Information'!$A$19:$B$25,2,0),"")</f>
        <v/>
      </c>
      <c r="I129" s="240"/>
      <c r="J129" s="16"/>
      <c r="K129" s="16"/>
      <c r="L129" s="16"/>
      <c r="M129" s="16"/>
      <c r="N129" s="23"/>
      <c r="O129" s="16"/>
      <c r="P129" s="23"/>
      <c r="Q129" s="23"/>
      <c r="R129" s="16"/>
      <c r="T129" s="23" t="str">
        <f>IF('PD2'!$S129&lt;&gt;"",'PD2'!$S129*VLOOKUP('PD2'!$R129,#REF!,2,0),"")</f>
        <v/>
      </c>
      <c r="U129" s="16"/>
      <c r="V129" s="16"/>
      <c r="W129" s="16"/>
      <c r="X129" s="21"/>
      <c r="Y129" s="16"/>
      <c r="Z129" s="16"/>
      <c r="AA129" s="16"/>
      <c r="AB129" s="16"/>
      <c r="AC129" s="16"/>
      <c r="AD129" s="16"/>
    </row>
    <row r="130" spans="1:30" ht="18" customHeight="1" x14ac:dyDescent="0.35">
      <c r="A130" s="239"/>
      <c r="B130" s="224"/>
      <c r="C130" s="222"/>
      <c r="D130" s="224"/>
      <c r="E130" s="224"/>
      <c r="F130" s="223"/>
      <c r="G130" s="432" t="str">
        <f>IF('PD2'!$F130&lt;&gt;"",'PD2'!$C130*'PD2'!$D130+E130,"")</f>
        <v/>
      </c>
      <c r="H130" s="432" t="str">
        <f>IF('PD2'!$G130&lt;&gt;"",'PD2'!$G130*VLOOKUP('PD2'!$F130,'Group Information'!$A$19:$B$25,2,0),"")</f>
        <v/>
      </c>
      <c r="I130" s="240"/>
      <c r="J130" s="16"/>
      <c r="K130" s="16"/>
      <c r="L130" s="16"/>
      <c r="M130" s="16"/>
      <c r="N130" s="23"/>
      <c r="O130" s="16"/>
      <c r="P130" s="23"/>
      <c r="Q130" s="23"/>
      <c r="R130" s="16"/>
      <c r="T130" s="23" t="str">
        <f>IF('PD2'!$S130&lt;&gt;"",'PD2'!$S130*VLOOKUP('PD2'!$R130,#REF!,2,0),"")</f>
        <v/>
      </c>
      <c r="U130" s="16"/>
      <c r="V130" s="25"/>
      <c r="W130" s="16"/>
      <c r="X130" s="21"/>
      <c r="Y130" s="16"/>
      <c r="Z130" s="16"/>
      <c r="AA130" s="16"/>
      <c r="AB130" s="16"/>
      <c r="AC130" s="16"/>
      <c r="AD130" s="16"/>
    </row>
    <row r="131" spans="1:30" ht="18" customHeight="1" x14ac:dyDescent="0.35">
      <c r="A131" s="239"/>
      <c r="B131" s="224"/>
      <c r="C131" s="222"/>
      <c r="D131" s="224"/>
      <c r="E131" s="224"/>
      <c r="F131" s="223"/>
      <c r="G131" s="432" t="str">
        <f>IF('PD2'!$F131&lt;&gt;"",'PD2'!$C131*'PD2'!$D131+E131,"")</f>
        <v/>
      </c>
      <c r="H131" s="432" t="str">
        <f>IF('PD2'!$G131&lt;&gt;"",'PD2'!$G131*VLOOKUP('PD2'!$F131,'Group Information'!$A$19:$B$25,2,0),"")</f>
        <v/>
      </c>
      <c r="I131" s="240"/>
      <c r="J131" s="16"/>
      <c r="K131" s="16"/>
      <c r="L131" s="16"/>
      <c r="M131" s="16"/>
      <c r="N131" s="23"/>
      <c r="O131" s="16"/>
      <c r="P131" s="23"/>
      <c r="Q131" s="23"/>
      <c r="R131" s="16"/>
      <c r="T131" s="23" t="str">
        <f>IF('PD2'!$S131&lt;&gt;"",'PD2'!$S131*VLOOKUP('PD2'!$R131,#REF!,2,0),"")</f>
        <v/>
      </c>
      <c r="U131" s="27"/>
      <c r="V131" s="25"/>
      <c r="W131" s="16"/>
      <c r="X131" s="21"/>
      <c r="Y131" s="16"/>
      <c r="Z131" s="16"/>
      <c r="AA131" s="16"/>
      <c r="AB131" s="16"/>
      <c r="AC131" s="16"/>
      <c r="AD131" s="16"/>
    </row>
    <row r="132" spans="1:30" ht="18" customHeight="1" x14ac:dyDescent="0.35">
      <c r="A132" s="239"/>
      <c r="B132" s="224"/>
      <c r="C132" s="222"/>
      <c r="D132" s="224"/>
      <c r="E132" s="224"/>
      <c r="F132" s="223"/>
      <c r="G132" s="432" t="str">
        <f>IF('PD2'!$F132&lt;&gt;"",'PD2'!$C132*'PD2'!$D132+E132,"")</f>
        <v/>
      </c>
      <c r="H132" s="432" t="str">
        <f>IF('PD2'!$G132&lt;&gt;"",'PD2'!$G132*VLOOKUP('PD2'!$F132,'Group Information'!$A$19:$B$25,2,0),"")</f>
        <v/>
      </c>
      <c r="I132" s="240"/>
      <c r="J132" s="16"/>
      <c r="K132" s="16"/>
      <c r="L132" s="16"/>
      <c r="M132" s="16"/>
      <c r="N132" s="23"/>
      <c r="O132" s="16"/>
      <c r="P132" s="23"/>
      <c r="Q132" s="23"/>
      <c r="R132" s="16"/>
      <c r="T132" s="23" t="str">
        <f>IF('PD2'!$S132&lt;&gt;"",'PD2'!$S132*VLOOKUP('PD2'!$R132,#REF!,2,0),"")</f>
        <v/>
      </c>
      <c r="U132" s="27"/>
      <c r="V132" s="25"/>
      <c r="W132" s="16"/>
      <c r="X132" s="21"/>
      <c r="Y132" s="16"/>
      <c r="Z132" s="16"/>
      <c r="AA132" s="16"/>
      <c r="AB132" s="16"/>
      <c r="AC132" s="16"/>
      <c r="AD132" s="16"/>
    </row>
    <row r="133" spans="1:30" ht="18" customHeight="1" x14ac:dyDescent="0.35">
      <c r="A133" s="239"/>
      <c r="B133" s="224"/>
      <c r="C133" s="222"/>
      <c r="D133" s="224"/>
      <c r="E133" s="224"/>
      <c r="F133" s="223"/>
      <c r="G133" s="432" t="str">
        <f>IF('PD2'!$F133&lt;&gt;"",'PD2'!$C133*'PD2'!$D133+E133,"")</f>
        <v/>
      </c>
      <c r="H133" s="432" t="str">
        <f>IF('PD2'!$G133&lt;&gt;"",'PD2'!$G133*VLOOKUP('PD2'!$F133,'Group Information'!$A$19:$B$25,2,0),"")</f>
        <v/>
      </c>
      <c r="I133" s="240"/>
      <c r="J133" s="16"/>
      <c r="K133" s="16"/>
      <c r="L133" s="16"/>
      <c r="M133" s="16"/>
      <c r="N133" s="23"/>
      <c r="O133" s="16"/>
      <c r="P133" s="23"/>
      <c r="Q133" s="23"/>
      <c r="R133" s="16"/>
      <c r="T133" s="23" t="str">
        <f>IF('PD2'!$S133&lt;&gt;"",'PD2'!$S133*VLOOKUP('PD2'!$R133,#REF!,2,0),"")</f>
        <v/>
      </c>
      <c r="U133" s="27"/>
      <c r="V133" s="25"/>
      <c r="W133" s="16"/>
      <c r="X133" s="21"/>
      <c r="Y133" s="16"/>
      <c r="Z133" s="16"/>
      <c r="AA133" s="16"/>
      <c r="AB133" s="16"/>
      <c r="AC133" s="16"/>
      <c r="AD133" s="16"/>
    </row>
    <row r="134" spans="1:30" ht="18" customHeight="1" x14ac:dyDescent="0.35">
      <c r="A134" s="239"/>
      <c r="B134" s="224"/>
      <c r="C134" s="222"/>
      <c r="D134" s="224"/>
      <c r="E134" s="224"/>
      <c r="F134" s="223"/>
      <c r="G134" s="432" t="str">
        <f>IF('PD2'!$F134&lt;&gt;"",'PD2'!$C134*'PD2'!$D134+E134,"")</f>
        <v/>
      </c>
      <c r="H134" s="432" t="str">
        <f>IF('PD2'!$G134&lt;&gt;"",'PD2'!$G134*VLOOKUP('PD2'!$F134,'Group Information'!$A$19:$B$25,2,0),"")</f>
        <v/>
      </c>
      <c r="I134" s="240"/>
      <c r="J134" s="16"/>
      <c r="K134" s="16"/>
      <c r="L134" s="16"/>
      <c r="M134" s="16"/>
      <c r="N134" s="23"/>
      <c r="O134" s="16"/>
      <c r="P134" s="23"/>
      <c r="Q134" s="23"/>
      <c r="R134" s="16"/>
      <c r="T134" s="23" t="str">
        <f>IF('PD2'!$S134&lt;&gt;"",'PD2'!$S134*VLOOKUP('PD2'!$R134,#REF!,2,0),"")</f>
        <v/>
      </c>
      <c r="U134" s="27"/>
      <c r="V134" s="25"/>
      <c r="W134" s="16"/>
      <c r="X134" s="21"/>
      <c r="Y134" s="16"/>
      <c r="Z134" s="16"/>
      <c r="AA134" s="16"/>
      <c r="AB134" s="16"/>
      <c r="AC134" s="16"/>
      <c r="AD134" s="16"/>
    </row>
    <row r="135" spans="1:30" ht="18" customHeight="1" x14ac:dyDescent="0.35">
      <c r="A135" s="239"/>
      <c r="B135" s="224"/>
      <c r="C135" s="222"/>
      <c r="D135" s="224"/>
      <c r="E135" s="224"/>
      <c r="F135" s="223"/>
      <c r="G135" s="432" t="str">
        <f>IF('PD2'!$F135&lt;&gt;"",'PD2'!$C135*'PD2'!$D135+E135,"")</f>
        <v/>
      </c>
      <c r="H135" s="432" t="str">
        <f>IF('PD2'!$G135&lt;&gt;"",'PD2'!$G135*VLOOKUP('PD2'!$F135,'Group Information'!$A$19:$B$25,2,0),"")</f>
        <v/>
      </c>
      <c r="I135" s="240"/>
      <c r="J135" s="16"/>
      <c r="K135" s="16"/>
      <c r="L135" s="16"/>
      <c r="M135" s="16"/>
      <c r="N135" s="23"/>
      <c r="O135" s="16"/>
      <c r="P135" s="23"/>
      <c r="Q135" s="23"/>
      <c r="R135" s="16"/>
      <c r="T135" s="23" t="str">
        <f>IF('PD2'!$S135&lt;&gt;"",'PD2'!$S135*VLOOKUP('PD2'!$R135,#REF!,2,0),"")</f>
        <v/>
      </c>
      <c r="U135" s="27"/>
      <c r="V135" s="25"/>
      <c r="W135" s="16"/>
      <c r="X135" s="21"/>
      <c r="Y135" s="16"/>
      <c r="Z135" s="16"/>
      <c r="AA135" s="16"/>
      <c r="AB135" s="16"/>
      <c r="AC135" s="16"/>
      <c r="AD135" s="16"/>
    </row>
    <row r="136" spans="1:30" ht="18" customHeight="1" x14ac:dyDescent="0.35">
      <c r="A136" s="239"/>
      <c r="B136" s="224"/>
      <c r="C136" s="222"/>
      <c r="D136" s="224"/>
      <c r="E136" s="224"/>
      <c r="F136" s="223"/>
      <c r="G136" s="432" t="str">
        <f>IF('PD2'!$F136&lt;&gt;"",'PD2'!$C136*'PD2'!$D136+E136,"")</f>
        <v/>
      </c>
      <c r="H136" s="432" t="str">
        <f>IF('PD2'!$G136&lt;&gt;"",'PD2'!$G136*VLOOKUP('PD2'!$F136,'Group Information'!$A$19:$B$25,2,0),"")</f>
        <v/>
      </c>
      <c r="I136" s="240"/>
      <c r="J136" s="16"/>
      <c r="K136" s="16"/>
      <c r="L136" s="16"/>
      <c r="M136" s="16"/>
      <c r="N136" s="23"/>
      <c r="O136" s="16"/>
      <c r="P136" s="23"/>
      <c r="Q136" s="23"/>
      <c r="R136" s="16"/>
      <c r="T136" s="23" t="str">
        <f>IF('PD2'!$S136&lt;&gt;"",'PD2'!$S136*VLOOKUP('PD2'!$R136,#REF!,2,0),"")</f>
        <v/>
      </c>
      <c r="U136" s="27"/>
      <c r="V136" s="25"/>
      <c r="W136" s="16"/>
      <c r="X136" s="21"/>
      <c r="Y136" s="16"/>
      <c r="Z136" s="16"/>
      <c r="AA136" s="16"/>
      <c r="AB136" s="16"/>
      <c r="AC136" s="16"/>
      <c r="AD136" s="16"/>
    </row>
    <row r="137" spans="1:30" ht="18" customHeight="1" x14ac:dyDescent="0.35">
      <c r="A137" s="239"/>
      <c r="B137" s="224"/>
      <c r="C137" s="222"/>
      <c r="D137" s="224"/>
      <c r="E137" s="224"/>
      <c r="F137" s="223"/>
      <c r="G137" s="432" t="str">
        <f>IF('PD2'!$F137&lt;&gt;"",'PD2'!$C137*'PD2'!$D137+E137,"")</f>
        <v/>
      </c>
      <c r="H137" s="432" t="str">
        <f>IF('PD2'!$G137&lt;&gt;"",'PD2'!$G137*VLOOKUP('PD2'!$F137,'Group Information'!$A$19:$B$25,2,0),"")</f>
        <v/>
      </c>
      <c r="I137" s="240"/>
      <c r="J137" s="16"/>
      <c r="K137" s="16"/>
      <c r="L137" s="16"/>
      <c r="M137" s="16"/>
      <c r="N137" s="23"/>
      <c r="O137" s="16"/>
      <c r="P137" s="23"/>
      <c r="Q137" s="23"/>
      <c r="R137" s="16"/>
      <c r="T137" s="23" t="str">
        <f>IF('PD2'!$S137&lt;&gt;"",'PD2'!$S137*VLOOKUP('PD2'!$R137,#REF!,2,0),"")</f>
        <v/>
      </c>
      <c r="U137" s="27"/>
      <c r="V137" s="16"/>
      <c r="W137" s="16"/>
      <c r="X137" s="21"/>
      <c r="Y137" s="16"/>
      <c r="Z137" s="16"/>
      <c r="AA137" s="16"/>
      <c r="AB137" s="16"/>
      <c r="AC137" s="16"/>
      <c r="AD137" s="16"/>
    </row>
    <row r="138" spans="1:30" ht="18" customHeight="1" x14ac:dyDescent="0.35">
      <c r="A138" s="239"/>
      <c r="B138" s="224"/>
      <c r="C138" s="222"/>
      <c r="D138" s="224"/>
      <c r="E138" s="224"/>
      <c r="F138" s="223"/>
      <c r="G138" s="432" t="str">
        <f>IF('PD2'!$F138&lt;&gt;"",'PD2'!$C138*'PD2'!$D138+E138,"")</f>
        <v/>
      </c>
      <c r="H138" s="432" t="str">
        <f>IF('PD2'!$G138&lt;&gt;"",'PD2'!$G138*VLOOKUP('PD2'!$F138,'Group Information'!$A$19:$B$25,2,0),"")</f>
        <v/>
      </c>
      <c r="I138" s="240"/>
      <c r="J138" s="16"/>
      <c r="K138" s="16"/>
      <c r="L138" s="16"/>
      <c r="M138" s="16"/>
      <c r="N138" s="23"/>
      <c r="O138" s="16"/>
      <c r="P138" s="23"/>
      <c r="Q138" s="23"/>
      <c r="R138" s="16"/>
      <c r="T138" s="23" t="str">
        <f>IF('PD2'!$S138&lt;&gt;"",'PD2'!$S138*VLOOKUP('PD2'!$R138,#REF!,2,0),"")</f>
        <v/>
      </c>
      <c r="U138" s="27"/>
      <c r="V138" s="16"/>
      <c r="W138" s="16"/>
      <c r="X138" s="21"/>
      <c r="Y138" s="16"/>
      <c r="Z138" s="16"/>
      <c r="AA138" s="16"/>
      <c r="AB138" s="16"/>
      <c r="AC138" s="16"/>
      <c r="AD138" s="16"/>
    </row>
    <row r="139" spans="1:30" ht="18" customHeight="1" x14ac:dyDescent="0.35">
      <c r="A139" s="239"/>
      <c r="B139" s="224"/>
      <c r="C139" s="222"/>
      <c r="D139" s="224"/>
      <c r="E139" s="224"/>
      <c r="F139" s="223"/>
      <c r="G139" s="432" t="str">
        <f>IF('PD2'!$F139&lt;&gt;"",'PD2'!$C139*'PD2'!$D139+E139,"")</f>
        <v/>
      </c>
      <c r="H139" s="432" t="str">
        <f>IF('PD2'!$G139&lt;&gt;"",'PD2'!$G139*VLOOKUP('PD2'!$F139,'Group Information'!$A$19:$B$25,2,0),"")</f>
        <v/>
      </c>
      <c r="I139" s="240"/>
      <c r="J139" s="16"/>
      <c r="K139" s="16"/>
      <c r="L139" s="16"/>
      <c r="M139" s="16"/>
      <c r="N139" s="23"/>
      <c r="O139" s="16"/>
      <c r="P139" s="23"/>
      <c r="Q139" s="23"/>
      <c r="R139" s="16"/>
      <c r="T139" s="23" t="str">
        <f>IF('PD2'!$S139&lt;&gt;"",'PD2'!$S139*VLOOKUP('PD2'!$R139,#REF!,2,0),"")</f>
        <v/>
      </c>
      <c r="U139" s="27"/>
      <c r="V139" s="16"/>
      <c r="W139" s="16"/>
      <c r="X139" s="21"/>
      <c r="Y139" s="16"/>
      <c r="Z139" s="16"/>
      <c r="AA139" s="16"/>
      <c r="AB139" s="16"/>
      <c r="AC139" s="16"/>
      <c r="AD139" s="16"/>
    </row>
    <row r="140" spans="1:30" ht="18" customHeight="1" x14ac:dyDescent="0.35">
      <c r="A140" s="239"/>
      <c r="B140" s="224"/>
      <c r="C140" s="222"/>
      <c r="D140" s="224"/>
      <c r="E140" s="224"/>
      <c r="F140" s="223"/>
      <c r="G140" s="432" t="str">
        <f>IF('PD2'!$F140&lt;&gt;"",'PD2'!$C140*'PD2'!$D140+E140,"")</f>
        <v/>
      </c>
      <c r="H140" s="432" t="str">
        <f>IF('PD2'!$G140&lt;&gt;"",'PD2'!$G140*VLOOKUP('PD2'!$F140,'Group Information'!$A$19:$B$25,2,0),"")</f>
        <v/>
      </c>
      <c r="I140" s="240"/>
      <c r="J140" s="16"/>
      <c r="K140" s="16"/>
      <c r="L140" s="16"/>
      <c r="M140" s="16"/>
      <c r="N140" s="23"/>
      <c r="O140" s="16"/>
      <c r="P140" s="23"/>
      <c r="Q140" s="23"/>
      <c r="R140" s="16"/>
      <c r="T140" s="23" t="str">
        <f>IF('PD2'!$S140&lt;&gt;"",'PD2'!$S140*VLOOKUP('PD2'!$R140,#REF!,2,0),"")</f>
        <v/>
      </c>
      <c r="U140" s="27"/>
      <c r="V140" s="25"/>
      <c r="W140" s="16"/>
      <c r="X140" s="21"/>
      <c r="Y140" s="16"/>
      <c r="Z140" s="16"/>
      <c r="AA140" s="16"/>
      <c r="AB140" s="16"/>
      <c r="AC140" s="16"/>
      <c r="AD140" s="16"/>
    </row>
    <row r="141" spans="1:30" ht="18" customHeight="1" x14ac:dyDescent="0.35">
      <c r="A141" s="239"/>
      <c r="B141" s="224"/>
      <c r="C141" s="222"/>
      <c r="D141" s="224"/>
      <c r="E141" s="224"/>
      <c r="F141" s="223"/>
      <c r="G141" s="432" t="str">
        <f>IF('PD2'!$F141&lt;&gt;"",'PD2'!$C141*'PD2'!$D141+E141,"")</f>
        <v/>
      </c>
      <c r="H141" s="432" t="str">
        <f>IF('PD2'!$G141&lt;&gt;"",'PD2'!$G141*VLOOKUP('PD2'!$F141,'Group Information'!$A$19:$B$25,2,0),"")</f>
        <v/>
      </c>
      <c r="I141" s="240"/>
      <c r="J141" s="16"/>
      <c r="K141" s="16"/>
      <c r="L141" s="16"/>
      <c r="M141" s="16"/>
      <c r="N141" s="23"/>
      <c r="O141" s="16"/>
      <c r="P141" s="23"/>
      <c r="Q141" s="23"/>
      <c r="R141" s="16"/>
      <c r="T141" s="23" t="str">
        <f>IF('PD2'!$S141&lt;&gt;"",'PD2'!$S141*VLOOKUP('PD2'!$R141,#REF!,2,0),"")</f>
        <v/>
      </c>
      <c r="U141" s="27"/>
      <c r="V141" s="25"/>
      <c r="W141" s="16"/>
      <c r="X141" s="21"/>
      <c r="Y141" s="16"/>
      <c r="Z141" s="16"/>
      <c r="AA141" s="16"/>
      <c r="AB141" s="16"/>
      <c r="AC141" s="16"/>
      <c r="AD141" s="16"/>
    </row>
    <row r="142" spans="1:30" ht="18" customHeight="1" x14ac:dyDescent="0.35">
      <c r="A142" s="239"/>
      <c r="B142" s="224"/>
      <c r="C142" s="222"/>
      <c r="D142" s="224"/>
      <c r="E142" s="224"/>
      <c r="F142" s="223"/>
      <c r="G142" s="432" t="str">
        <f>IF('PD2'!$F142&lt;&gt;"",'PD2'!$C142*'PD2'!$D142+E142,"")</f>
        <v/>
      </c>
      <c r="H142" s="432" t="str">
        <f>IF('PD2'!$G142&lt;&gt;"",'PD2'!$G142*VLOOKUP('PD2'!$F142,'Group Information'!$A$19:$B$25,2,0),"")</f>
        <v/>
      </c>
      <c r="I142" s="240"/>
      <c r="J142" s="16"/>
      <c r="K142" s="16"/>
      <c r="L142" s="16"/>
      <c r="M142" s="16"/>
      <c r="N142" s="23"/>
      <c r="O142" s="16"/>
      <c r="P142" s="23"/>
      <c r="Q142" s="23"/>
      <c r="R142" s="16"/>
      <c r="T142" s="23" t="str">
        <f>IF('PD2'!$S142&lt;&gt;"",'PD2'!$S142*VLOOKUP('PD2'!$R142,#REF!,2,0),"")</f>
        <v/>
      </c>
      <c r="U142" s="27"/>
      <c r="V142" s="16"/>
      <c r="W142" s="16"/>
      <c r="X142" s="21"/>
      <c r="Y142" s="16"/>
      <c r="Z142" s="16"/>
      <c r="AA142" s="16"/>
      <c r="AB142" s="16"/>
      <c r="AC142" s="16"/>
      <c r="AD142" s="16"/>
    </row>
    <row r="143" spans="1:30" ht="18" customHeight="1" x14ac:dyDescent="0.35">
      <c r="A143" s="239"/>
      <c r="B143" s="224"/>
      <c r="C143" s="222"/>
      <c r="D143" s="224"/>
      <c r="E143" s="224"/>
      <c r="F143" s="223"/>
      <c r="G143" s="432" t="str">
        <f>IF('PD2'!$F143&lt;&gt;"",'PD2'!$C143*'PD2'!$D143+E143,"")</f>
        <v/>
      </c>
      <c r="H143" s="432" t="str">
        <f>IF('PD2'!$G143&lt;&gt;"",'PD2'!$G143*VLOOKUP('PD2'!$F143,'Group Information'!$A$19:$B$25,2,0),"")</f>
        <v/>
      </c>
      <c r="I143" s="240"/>
      <c r="J143" s="16"/>
      <c r="K143" s="16"/>
      <c r="L143" s="16"/>
      <c r="M143" s="16"/>
      <c r="N143" s="23"/>
      <c r="O143" s="16"/>
      <c r="P143" s="23"/>
      <c r="Q143" s="23"/>
      <c r="R143" s="16"/>
      <c r="T143" s="23" t="str">
        <f>IF('PD2'!$S143&lt;&gt;"",'PD2'!$S143*VLOOKUP('PD2'!$R143,#REF!,2,0),"")</f>
        <v/>
      </c>
      <c r="U143" s="27"/>
      <c r="V143" s="16"/>
      <c r="W143" s="16"/>
      <c r="X143" s="21"/>
      <c r="Y143" s="16"/>
      <c r="Z143" s="16"/>
      <c r="AA143" s="16"/>
      <c r="AB143" s="16"/>
      <c r="AC143" s="16"/>
      <c r="AD143" s="16"/>
    </row>
    <row r="144" spans="1:30" ht="18" customHeight="1" x14ac:dyDescent="0.35">
      <c r="A144" s="239"/>
      <c r="B144" s="224"/>
      <c r="C144" s="222"/>
      <c r="D144" s="224"/>
      <c r="E144" s="224"/>
      <c r="F144" s="223"/>
      <c r="G144" s="432" t="str">
        <f>IF('PD2'!$F144&lt;&gt;"",'PD2'!$C144*'PD2'!$D144+E144,"")</f>
        <v/>
      </c>
      <c r="H144" s="432" t="str">
        <f>IF('PD2'!$G144&lt;&gt;"",'PD2'!$G144*VLOOKUP('PD2'!$F144,'Group Information'!$A$19:$B$25,2,0),"")</f>
        <v/>
      </c>
      <c r="I144" s="240"/>
      <c r="J144" s="16"/>
      <c r="K144" s="16"/>
      <c r="L144" s="16"/>
      <c r="M144" s="16"/>
      <c r="N144" s="23"/>
      <c r="O144" s="16"/>
      <c r="P144" s="23"/>
      <c r="Q144" s="23"/>
      <c r="R144" s="16"/>
      <c r="T144" s="23" t="str">
        <f>IF('PD2'!$S144&lt;&gt;"",'PD2'!$S144*VLOOKUP('PD2'!$R144,#REF!,2,0),"")</f>
        <v/>
      </c>
      <c r="U144" s="27"/>
      <c r="V144" s="26"/>
      <c r="W144" s="16"/>
      <c r="X144" s="21"/>
      <c r="Y144" s="16"/>
      <c r="Z144" s="16"/>
      <c r="AA144" s="16"/>
      <c r="AB144" s="16"/>
      <c r="AC144" s="16"/>
      <c r="AD144" s="16"/>
    </row>
    <row r="145" spans="1:30" ht="18" customHeight="1" x14ac:dyDescent="0.35">
      <c r="A145" s="239"/>
      <c r="B145" s="224"/>
      <c r="C145" s="222"/>
      <c r="D145" s="224"/>
      <c r="E145" s="224"/>
      <c r="F145" s="223"/>
      <c r="G145" s="432" t="str">
        <f>IF('PD2'!$F145&lt;&gt;"",'PD2'!$C145*'PD2'!$D145+E145,"")</f>
        <v/>
      </c>
      <c r="H145" s="432" t="str">
        <f>IF('PD2'!$G145&lt;&gt;"",'PD2'!$G145*VLOOKUP('PD2'!$F145,'Group Information'!$A$19:$B$25,2,0),"")</f>
        <v/>
      </c>
      <c r="I145" s="240"/>
      <c r="J145" s="16"/>
      <c r="K145" s="16"/>
      <c r="L145" s="16"/>
      <c r="M145" s="16"/>
      <c r="N145" s="23"/>
      <c r="O145" s="16"/>
      <c r="P145" s="23"/>
      <c r="Q145" s="23"/>
      <c r="R145" s="16"/>
      <c r="T145" s="23" t="str">
        <f>IF('PD2'!$S145&lt;&gt;"",'PD2'!$S145*VLOOKUP('PD2'!$R145,#REF!,2,0),"")</f>
        <v/>
      </c>
      <c r="U145" s="27"/>
      <c r="V145" s="26"/>
      <c r="W145" s="16"/>
      <c r="X145" s="21"/>
      <c r="Y145" s="16"/>
      <c r="Z145" s="16"/>
      <c r="AA145" s="16"/>
      <c r="AB145" s="16"/>
      <c r="AC145" s="16"/>
      <c r="AD145" s="16"/>
    </row>
    <row r="146" spans="1:30" ht="18" customHeight="1" x14ac:dyDescent="0.35">
      <c r="A146" s="239"/>
      <c r="B146" s="224"/>
      <c r="C146" s="222"/>
      <c r="D146" s="224"/>
      <c r="E146" s="224"/>
      <c r="F146" s="223"/>
      <c r="G146" s="432" t="str">
        <f>IF('PD2'!$F146&lt;&gt;"",'PD2'!$C146*'PD2'!$D146+E146,"")</f>
        <v/>
      </c>
      <c r="H146" s="432" t="str">
        <f>IF('PD2'!$G146&lt;&gt;"",'PD2'!$G146*VLOOKUP('PD2'!$F146,'Group Information'!$A$19:$B$25,2,0),"")</f>
        <v/>
      </c>
      <c r="I146" s="240"/>
      <c r="J146" s="16"/>
      <c r="K146" s="16"/>
      <c r="L146" s="16"/>
      <c r="M146" s="16"/>
      <c r="N146" s="23"/>
      <c r="O146" s="16"/>
      <c r="P146" s="23"/>
      <c r="Q146" s="23"/>
      <c r="R146" s="16"/>
      <c r="T146" s="23" t="str">
        <f>IF('PD2'!$S146&lt;&gt;"",'PD2'!$S146*VLOOKUP('PD2'!$R146,#REF!,2,0),"")</f>
        <v/>
      </c>
      <c r="U146" s="27"/>
      <c r="V146" s="25"/>
      <c r="W146" s="16"/>
      <c r="X146" s="21"/>
      <c r="Y146" s="16"/>
      <c r="Z146" s="16"/>
      <c r="AA146" s="16"/>
      <c r="AB146" s="16"/>
      <c r="AC146" s="16"/>
      <c r="AD146" s="16"/>
    </row>
    <row r="147" spans="1:30" ht="18" customHeight="1" x14ac:dyDescent="0.35">
      <c r="A147" s="239"/>
      <c r="B147" s="224"/>
      <c r="C147" s="222"/>
      <c r="D147" s="224"/>
      <c r="E147" s="224"/>
      <c r="F147" s="223"/>
      <c r="G147" s="432" t="str">
        <f>IF('PD2'!$F147&lt;&gt;"",'PD2'!$C147*'PD2'!$D147+E147,"")</f>
        <v/>
      </c>
      <c r="H147" s="432" t="str">
        <f>IF('PD2'!$G147&lt;&gt;"",'PD2'!$G147*VLOOKUP('PD2'!$F147,'Group Information'!$A$19:$B$25,2,0),"")</f>
        <v/>
      </c>
      <c r="I147" s="240"/>
      <c r="J147" s="16"/>
      <c r="K147" s="16"/>
      <c r="L147" s="16"/>
      <c r="M147" s="16"/>
      <c r="N147" s="23"/>
      <c r="O147" s="16"/>
      <c r="P147" s="23"/>
      <c r="Q147" s="23"/>
      <c r="R147" s="16"/>
      <c r="T147" s="23" t="str">
        <f>IF('PD2'!$S147&lt;&gt;"",'PD2'!$S147*VLOOKUP('PD2'!$R147,#REF!,2,0),"")</f>
        <v/>
      </c>
      <c r="U147" s="27"/>
      <c r="V147" s="25"/>
      <c r="W147" s="16"/>
      <c r="X147" s="21"/>
      <c r="Y147" s="16"/>
      <c r="Z147" s="16"/>
      <c r="AA147" s="16"/>
      <c r="AB147" s="16"/>
      <c r="AC147" s="16"/>
      <c r="AD147" s="16"/>
    </row>
    <row r="148" spans="1:30" ht="18" customHeight="1" x14ac:dyDescent="0.35">
      <c r="A148" s="239"/>
      <c r="B148" s="224"/>
      <c r="C148" s="224"/>
      <c r="D148" s="222"/>
      <c r="E148" s="222"/>
      <c r="F148" s="223"/>
      <c r="G148" s="432" t="str">
        <f>IF('PD2'!$F148&lt;&gt;"",'PD2'!$C148*'PD2'!$D148+E148,"")</f>
        <v/>
      </c>
      <c r="H148" s="432" t="str">
        <f>IF('PD2'!$G148&lt;&gt;"",'PD2'!$G148*VLOOKUP('PD2'!$F148,'Group Information'!$A$19:$B$25,2,0),"")</f>
        <v/>
      </c>
      <c r="I148" s="241"/>
      <c r="J148" s="16"/>
      <c r="K148" s="16"/>
      <c r="L148" s="16"/>
      <c r="M148" s="16"/>
      <c r="N148" s="23"/>
      <c r="O148" s="16"/>
      <c r="P148" s="23"/>
      <c r="Q148" s="23"/>
      <c r="R148" s="16"/>
      <c r="T148" s="23" t="str">
        <f>IF('PD2'!$S148&lt;&gt;"",'PD2'!$S148*VLOOKUP('PD2'!$R148,#REF!,2,0),"")</f>
        <v/>
      </c>
      <c r="U148" s="27"/>
      <c r="V148" s="25"/>
      <c r="W148" s="27"/>
      <c r="X148" s="21"/>
      <c r="Y148" s="16"/>
      <c r="Z148" s="16"/>
      <c r="AA148" s="16"/>
      <c r="AB148" s="16"/>
      <c r="AC148" s="16"/>
      <c r="AD148" s="16"/>
    </row>
    <row r="149" spans="1:30" ht="18" customHeight="1" x14ac:dyDescent="0.35">
      <c r="A149" s="239"/>
      <c r="B149" s="224"/>
      <c r="C149" s="224"/>
      <c r="D149" s="222"/>
      <c r="E149" s="222"/>
      <c r="F149" s="223"/>
      <c r="G149" s="432" t="str">
        <f>IF('PD2'!$F149&lt;&gt;"",'PD2'!$C149*'PD2'!$D149+E149,"")</f>
        <v/>
      </c>
      <c r="H149" s="432" t="str">
        <f>IF('PD2'!$G149&lt;&gt;"",'PD2'!$G149*VLOOKUP('PD2'!$F149,'Group Information'!$A$19:$B$25,2,0),"")</f>
        <v/>
      </c>
      <c r="I149" s="241"/>
      <c r="J149" s="16"/>
      <c r="K149" s="16"/>
      <c r="L149" s="16"/>
      <c r="M149" s="16"/>
      <c r="N149" s="23"/>
      <c r="O149" s="16"/>
      <c r="P149" s="23"/>
      <c r="Q149" s="23"/>
      <c r="R149" s="16"/>
      <c r="T149" s="23" t="str">
        <f>IF('PD2'!$S149&lt;&gt;"",'PD2'!$S149*VLOOKUP('PD2'!$R149,#REF!,2,0),"")</f>
        <v/>
      </c>
      <c r="U149" s="27"/>
      <c r="V149" s="16"/>
      <c r="W149" s="16"/>
      <c r="X149" s="21"/>
      <c r="Y149" s="16"/>
      <c r="Z149" s="16"/>
      <c r="AA149" s="16"/>
      <c r="AB149" s="16"/>
      <c r="AC149" s="16"/>
      <c r="AD149" s="16"/>
    </row>
    <row r="150" spans="1:30" ht="18" customHeight="1" x14ac:dyDescent="0.35">
      <c r="A150" s="239"/>
      <c r="B150" s="224"/>
      <c r="C150" s="224"/>
      <c r="D150" s="222"/>
      <c r="E150" s="222"/>
      <c r="F150" s="223"/>
      <c r="G150" s="432" t="str">
        <f>IF('PD2'!$F150&lt;&gt;"",'PD2'!$C150*'PD2'!$D150+E150,"")</f>
        <v/>
      </c>
      <c r="H150" s="432" t="str">
        <f>IF('PD2'!$G150&lt;&gt;"",'PD2'!$G150*VLOOKUP('PD2'!$F150,'Group Information'!$A$19:$B$25,2,0),"")</f>
        <v/>
      </c>
      <c r="I150" s="241"/>
      <c r="J150" s="16"/>
      <c r="K150" s="16"/>
      <c r="L150" s="16"/>
      <c r="M150" s="16"/>
      <c r="N150" s="23"/>
      <c r="O150" s="16"/>
      <c r="P150" s="23"/>
      <c r="Q150" s="23"/>
      <c r="R150" s="16"/>
      <c r="T150" s="23" t="str">
        <f>IF('PD2'!$S150&lt;&gt;"",'PD2'!$S150*VLOOKUP('PD2'!$R150,#REF!,2,0),"")</f>
        <v/>
      </c>
      <c r="U150" s="27"/>
      <c r="V150" s="25"/>
      <c r="W150" s="16"/>
      <c r="X150" s="21"/>
      <c r="Y150" s="16"/>
      <c r="Z150" s="16"/>
      <c r="AA150" s="16"/>
      <c r="AB150" s="16"/>
      <c r="AC150" s="16"/>
      <c r="AD150" s="16"/>
    </row>
    <row r="151" spans="1:30" ht="18" customHeight="1" x14ac:dyDescent="0.35">
      <c r="A151" s="239"/>
      <c r="B151" s="224"/>
      <c r="C151" s="224"/>
      <c r="D151" s="222"/>
      <c r="E151" s="222"/>
      <c r="F151" s="223"/>
      <c r="G151" s="432" t="str">
        <f>IF('PD2'!$F151&lt;&gt;"",'PD2'!$C151*'PD2'!$D151+E151,"")</f>
        <v/>
      </c>
      <c r="H151" s="432" t="str">
        <f>IF('PD2'!$G151&lt;&gt;"",'PD2'!$G151*VLOOKUP('PD2'!$F151,'Group Information'!$A$19:$B$25,2,0),"")</f>
        <v/>
      </c>
      <c r="I151" s="241"/>
      <c r="J151" s="16"/>
      <c r="K151" s="16"/>
      <c r="L151" s="16"/>
      <c r="M151" s="16"/>
      <c r="N151" s="23"/>
      <c r="O151" s="16"/>
      <c r="P151" s="23"/>
      <c r="Q151" s="23"/>
      <c r="R151" s="16"/>
      <c r="T151" s="23" t="str">
        <f>IF('PD2'!$S151&lt;&gt;"",'PD2'!$S151*VLOOKUP('PD2'!$R151,#REF!,2,0),"")</f>
        <v/>
      </c>
      <c r="U151" s="27"/>
      <c r="V151" s="16"/>
      <c r="W151" s="16"/>
      <c r="X151" s="21"/>
      <c r="Y151" s="16"/>
      <c r="Z151" s="16"/>
      <c r="AA151" s="16"/>
      <c r="AB151" s="16"/>
      <c r="AC151" s="16"/>
      <c r="AD151" s="16"/>
    </row>
    <row r="152" spans="1:30" ht="18" customHeight="1" x14ac:dyDescent="0.35">
      <c r="A152" s="239"/>
      <c r="B152" s="224"/>
      <c r="C152" s="224"/>
      <c r="D152" s="222"/>
      <c r="E152" s="222"/>
      <c r="F152" s="223"/>
      <c r="G152" s="432" t="str">
        <f>IF('PD2'!$F152&lt;&gt;"",'PD2'!$C152*'PD2'!$D152+E152,"")</f>
        <v/>
      </c>
      <c r="H152" s="432" t="str">
        <f>IF('PD2'!$G152&lt;&gt;"",'PD2'!$G152*VLOOKUP('PD2'!$F152,'Group Information'!$A$19:$B$25,2,0),"")</f>
        <v/>
      </c>
      <c r="I152" s="241"/>
      <c r="J152" s="16"/>
      <c r="K152" s="16"/>
      <c r="L152" s="16"/>
      <c r="M152" s="16"/>
      <c r="N152" s="23"/>
      <c r="O152" s="16"/>
      <c r="P152" s="23"/>
      <c r="Q152" s="23"/>
      <c r="R152" s="16"/>
      <c r="T152" s="23" t="str">
        <f>IF('PD2'!$S152&lt;&gt;"",'PD2'!$S152*VLOOKUP('PD2'!$R152,#REF!,2,0),"")</f>
        <v/>
      </c>
      <c r="U152" s="27"/>
      <c r="V152" s="28"/>
      <c r="W152" s="16"/>
      <c r="X152" s="21"/>
      <c r="Y152" s="16"/>
      <c r="Z152" s="16"/>
      <c r="AA152" s="16"/>
      <c r="AB152" s="16"/>
      <c r="AC152" s="16"/>
      <c r="AD152" s="16"/>
    </row>
    <row r="153" spans="1:30" ht="18" customHeight="1" x14ac:dyDescent="0.35">
      <c r="A153" s="239"/>
      <c r="B153" s="224"/>
      <c r="C153" s="224"/>
      <c r="D153" s="222"/>
      <c r="E153" s="222"/>
      <c r="F153" s="223"/>
      <c r="G153" s="432" t="str">
        <f>IF('PD2'!$F153&lt;&gt;"",'PD2'!$C153*'PD2'!$D153+E153,"")</f>
        <v/>
      </c>
      <c r="H153" s="432" t="str">
        <f>IF('PD2'!$G153&lt;&gt;"",'PD2'!$G153*VLOOKUP('PD2'!$F153,'Group Information'!$A$19:$B$25,2,0),"")</f>
        <v/>
      </c>
      <c r="I153" s="241"/>
      <c r="J153" s="16"/>
      <c r="K153" s="16"/>
      <c r="L153" s="16"/>
      <c r="M153" s="16"/>
      <c r="N153" s="23"/>
      <c r="O153" s="16"/>
      <c r="P153" s="23"/>
      <c r="Q153" s="23"/>
      <c r="R153" s="16"/>
      <c r="T153" s="23" t="str">
        <f>IF('PD2'!$S153&lt;&gt;"",'PD2'!$S153*VLOOKUP('PD2'!$R153,#REF!,2,0),"")</f>
        <v/>
      </c>
      <c r="U153" s="27"/>
      <c r="V153" s="28"/>
      <c r="W153" s="16"/>
      <c r="X153" s="21"/>
      <c r="Y153" s="16"/>
      <c r="Z153" s="16"/>
      <c r="AA153" s="16"/>
      <c r="AB153" s="16"/>
      <c r="AC153" s="16"/>
      <c r="AD153" s="16"/>
    </row>
    <row r="154" spans="1:30" ht="18" customHeight="1" x14ac:dyDescent="0.35">
      <c r="A154" s="239"/>
      <c r="B154" s="224"/>
      <c r="C154" s="224"/>
      <c r="D154" s="222"/>
      <c r="E154" s="222"/>
      <c r="F154" s="223"/>
      <c r="G154" s="432" t="str">
        <f>IF('PD2'!$F154&lt;&gt;"",'PD2'!$C154*'PD2'!$D154+E154,"")</f>
        <v/>
      </c>
      <c r="H154" s="432" t="str">
        <f>IF('PD2'!$G154&lt;&gt;"",'PD2'!$G154*VLOOKUP('PD2'!$F154,'Group Information'!$A$19:$B$25,2,0),"")</f>
        <v/>
      </c>
      <c r="I154" s="241"/>
      <c r="J154" s="16"/>
      <c r="K154" s="16"/>
      <c r="L154" s="16"/>
      <c r="M154" s="16"/>
      <c r="N154" s="23"/>
      <c r="O154" s="16"/>
      <c r="P154" s="23"/>
      <c r="Q154" s="23"/>
      <c r="R154" s="16"/>
      <c r="T154" s="23" t="str">
        <f>IF('PD2'!$S154&lt;&gt;"",'PD2'!$S154*VLOOKUP('PD2'!$R154,#REF!,2,0),"")</f>
        <v/>
      </c>
      <c r="U154" s="27"/>
      <c r="V154" s="26"/>
      <c r="W154" s="16"/>
      <c r="X154" s="21"/>
      <c r="Y154" s="16"/>
      <c r="Z154" s="16"/>
      <c r="AA154" s="16"/>
      <c r="AB154" s="16"/>
      <c r="AC154" s="16"/>
      <c r="AD154" s="16"/>
    </row>
    <row r="155" spans="1:30" ht="18" customHeight="1" x14ac:dyDescent="0.35">
      <c r="A155" s="239"/>
      <c r="B155" s="224"/>
      <c r="C155" s="224"/>
      <c r="D155" s="222"/>
      <c r="E155" s="222"/>
      <c r="F155" s="223"/>
      <c r="G155" s="432" t="str">
        <f>IF('PD2'!$F155&lt;&gt;"",'PD2'!$C155*'PD2'!$D155+E155,"")</f>
        <v/>
      </c>
      <c r="H155" s="432" t="str">
        <f>IF('PD2'!$G155&lt;&gt;"",'PD2'!$G155*VLOOKUP('PD2'!$F155,'Group Information'!$A$19:$B$25,2,0),"")</f>
        <v/>
      </c>
      <c r="I155" s="241"/>
      <c r="J155" s="16"/>
      <c r="K155" s="16"/>
      <c r="L155" s="16"/>
      <c r="M155" s="16"/>
      <c r="N155" s="23"/>
      <c r="O155" s="16"/>
      <c r="P155" s="23"/>
      <c r="Q155" s="23"/>
      <c r="R155" s="16"/>
      <c r="T155" s="23" t="str">
        <f>IF('PD2'!$S155&lt;&gt;"",'PD2'!$S155*VLOOKUP('PD2'!$R155,#REF!,2,0),"")</f>
        <v/>
      </c>
      <c r="U155" s="27"/>
      <c r="V155" s="16"/>
      <c r="W155" s="16"/>
      <c r="X155" s="21"/>
      <c r="Y155" s="16"/>
      <c r="Z155" s="16"/>
      <c r="AA155" s="16"/>
      <c r="AB155" s="16"/>
      <c r="AC155" s="16"/>
      <c r="AD155" s="16"/>
    </row>
    <row r="156" spans="1:30" ht="18" customHeight="1" x14ac:dyDescent="0.35">
      <c r="A156" s="239"/>
      <c r="B156" s="224"/>
      <c r="C156" s="224"/>
      <c r="D156" s="222"/>
      <c r="E156" s="222"/>
      <c r="F156" s="223"/>
      <c r="G156" s="432" t="str">
        <f>IF('PD2'!$F156&lt;&gt;"",'PD2'!$C156*'PD2'!$D156+E156,"")</f>
        <v/>
      </c>
      <c r="H156" s="432" t="str">
        <f>IF('PD2'!$G156&lt;&gt;"",'PD2'!$G156*VLOOKUP('PD2'!$F156,'Group Information'!$A$19:$B$25,2,0),"")</f>
        <v/>
      </c>
      <c r="I156" s="241"/>
      <c r="J156" s="16"/>
      <c r="K156" s="16"/>
      <c r="L156" s="16"/>
      <c r="M156" s="16"/>
      <c r="N156" s="23"/>
      <c r="O156" s="16"/>
      <c r="P156" s="23"/>
      <c r="Q156" s="23"/>
      <c r="R156" s="16"/>
      <c r="T156" s="23" t="str">
        <f>IF('PD2'!$S156&lt;&gt;"",'PD2'!$S156*VLOOKUP('PD2'!$R156,#REF!,2,0),"")</f>
        <v/>
      </c>
      <c r="U156" s="27"/>
      <c r="V156" s="25"/>
      <c r="W156" s="16"/>
      <c r="X156" s="21"/>
      <c r="Y156" s="16"/>
      <c r="Z156" s="16"/>
      <c r="AA156" s="16"/>
      <c r="AB156" s="16"/>
      <c r="AC156" s="16"/>
      <c r="AD156" s="16"/>
    </row>
    <row r="157" spans="1:30" ht="18" customHeight="1" x14ac:dyDescent="0.35">
      <c r="A157" s="239"/>
      <c r="B157" s="224"/>
      <c r="C157" s="224"/>
      <c r="D157" s="222"/>
      <c r="E157" s="222"/>
      <c r="F157" s="223"/>
      <c r="G157" s="432" t="str">
        <f>IF('PD2'!$F157&lt;&gt;"",'PD2'!$C157*'PD2'!$D157+E157,"")</f>
        <v/>
      </c>
      <c r="H157" s="432" t="str">
        <f>IF('PD2'!$G157&lt;&gt;"",'PD2'!$G157*VLOOKUP('PD2'!$F157,'Group Information'!$A$19:$B$25,2,0),"")</f>
        <v/>
      </c>
      <c r="I157" s="241"/>
      <c r="J157" s="16"/>
      <c r="K157" s="16"/>
      <c r="L157" s="16"/>
      <c r="M157" s="16"/>
      <c r="N157" s="23"/>
      <c r="O157" s="16"/>
      <c r="P157" s="23"/>
      <c r="Q157" s="23"/>
      <c r="R157" s="16"/>
      <c r="T157" s="23" t="str">
        <f>IF('PD2'!$S157&lt;&gt;"",'PD2'!$S157*VLOOKUP('PD2'!$R157,#REF!,2,0),"")</f>
        <v/>
      </c>
      <c r="U157" s="27"/>
      <c r="V157" s="25"/>
      <c r="W157" s="16"/>
      <c r="X157" s="21"/>
      <c r="Y157" s="16"/>
      <c r="Z157" s="16"/>
      <c r="AA157" s="16"/>
      <c r="AB157" s="16"/>
      <c r="AC157" s="16"/>
      <c r="AD157" s="16"/>
    </row>
    <row r="158" spans="1:30" ht="18" customHeight="1" x14ac:dyDescent="0.35">
      <c r="A158" s="239"/>
      <c r="B158" s="224"/>
      <c r="C158" s="224"/>
      <c r="D158" s="222"/>
      <c r="E158" s="222"/>
      <c r="F158" s="223"/>
      <c r="G158" s="432" t="str">
        <f>IF('PD2'!$F158&lt;&gt;"",'PD2'!$C158*'PD2'!$D158+E158,"")</f>
        <v/>
      </c>
      <c r="H158" s="432" t="str">
        <f>IF('PD2'!$G158&lt;&gt;"",'PD2'!$G158*VLOOKUP('PD2'!$F158,'Group Information'!$A$19:$B$25,2,0),"")</f>
        <v/>
      </c>
      <c r="I158" s="241"/>
      <c r="J158" s="16"/>
      <c r="K158" s="16"/>
      <c r="L158" s="16"/>
      <c r="M158" s="16"/>
      <c r="N158" s="23"/>
      <c r="O158" s="16"/>
      <c r="P158" s="23"/>
      <c r="Q158" s="23"/>
      <c r="R158" s="16"/>
      <c r="T158" s="23" t="str">
        <f>IF('PD2'!$S158&lt;&gt;"",'PD2'!$S158*VLOOKUP('PD2'!$R158,#REF!,2,0),"")</f>
        <v/>
      </c>
      <c r="U158" s="27"/>
      <c r="V158" s="26"/>
      <c r="W158" s="16"/>
      <c r="X158" s="21"/>
      <c r="Y158" s="16"/>
      <c r="Z158" s="16"/>
      <c r="AA158" s="16"/>
      <c r="AB158" s="16"/>
      <c r="AC158" s="16"/>
      <c r="AD158" s="16"/>
    </row>
    <row r="159" spans="1:30" ht="18" customHeight="1" x14ac:dyDescent="0.35">
      <c r="A159" s="239"/>
      <c r="B159" s="224"/>
      <c r="C159" s="224"/>
      <c r="D159" s="222"/>
      <c r="E159" s="222"/>
      <c r="F159" s="223"/>
      <c r="G159" s="432" t="str">
        <f>IF('PD2'!$F159&lt;&gt;"",'PD2'!$C159*'PD2'!$D159+E159,"")</f>
        <v/>
      </c>
      <c r="H159" s="432" t="str">
        <f>IF('PD2'!$G159&lt;&gt;"",'PD2'!$G159*VLOOKUP('PD2'!$F159,'Group Information'!$A$19:$B$25,2,0),"")</f>
        <v/>
      </c>
      <c r="I159" s="241"/>
      <c r="J159" s="16"/>
      <c r="K159" s="16"/>
      <c r="L159" s="16"/>
      <c r="M159" s="16"/>
      <c r="N159" s="23"/>
      <c r="O159" s="16"/>
      <c r="P159" s="23"/>
      <c r="Q159" s="23"/>
      <c r="R159" s="16"/>
      <c r="T159" s="23" t="str">
        <f>IF('PD2'!$S159&lt;&gt;"",'PD2'!$S159*VLOOKUP('PD2'!$R159,#REF!,2,0),"")</f>
        <v/>
      </c>
      <c r="U159" s="27"/>
      <c r="V159" s="28"/>
      <c r="W159" s="16"/>
      <c r="X159" s="21"/>
      <c r="Y159" s="16"/>
      <c r="Z159" s="16"/>
      <c r="AA159" s="16"/>
      <c r="AB159" s="16"/>
      <c r="AC159" s="16"/>
      <c r="AD159" s="16"/>
    </row>
    <row r="160" spans="1:30" ht="18" customHeight="1" x14ac:dyDescent="0.35">
      <c r="A160" s="239"/>
      <c r="B160" s="224"/>
      <c r="C160" s="224"/>
      <c r="D160" s="222"/>
      <c r="E160" s="222"/>
      <c r="F160" s="223"/>
      <c r="G160" s="432" t="str">
        <f>IF('PD2'!$F160&lt;&gt;"",'PD2'!$C160*'PD2'!$D160+E160,"")</f>
        <v/>
      </c>
      <c r="H160" s="432" t="str">
        <f>IF('PD2'!$G160&lt;&gt;"",'PD2'!$G160*VLOOKUP('PD2'!$F160,'Group Information'!$A$19:$B$25,2,0),"")</f>
        <v/>
      </c>
      <c r="I160" s="241"/>
      <c r="J160" s="16"/>
      <c r="K160" s="16"/>
      <c r="L160" s="16"/>
      <c r="M160" s="16"/>
      <c r="N160" s="23"/>
      <c r="O160" s="16"/>
      <c r="P160" s="23"/>
      <c r="Q160" s="23"/>
      <c r="R160" s="16"/>
      <c r="T160" s="23" t="str">
        <f>IF('PD2'!$S160&lt;&gt;"",'PD2'!$S160*VLOOKUP('PD2'!$R160,#REF!,2,0),"")</f>
        <v/>
      </c>
      <c r="U160" s="27"/>
      <c r="V160" s="28"/>
      <c r="W160" s="16"/>
      <c r="X160" s="21"/>
      <c r="Y160" s="16"/>
      <c r="Z160" s="16"/>
      <c r="AA160" s="16"/>
      <c r="AB160" s="16"/>
      <c r="AC160" s="16"/>
      <c r="AD160" s="16"/>
    </row>
    <row r="161" spans="1:30" ht="18" customHeight="1" x14ac:dyDescent="0.35">
      <c r="A161" s="239"/>
      <c r="B161" s="224"/>
      <c r="C161" s="224"/>
      <c r="D161" s="222"/>
      <c r="E161" s="222"/>
      <c r="F161" s="223"/>
      <c r="G161" s="432" t="str">
        <f>IF('PD2'!$F161&lt;&gt;"",'PD2'!$C161*'PD2'!$D161+E161,"")</f>
        <v/>
      </c>
      <c r="H161" s="432" t="str">
        <f>IF('PD2'!$G161&lt;&gt;"",'PD2'!$G161*VLOOKUP('PD2'!$F161,'Group Information'!$A$19:$B$25,2,0),"")</f>
        <v/>
      </c>
      <c r="I161" s="241"/>
      <c r="J161" s="16"/>
      <c r="K161" s="16"/>
      <c r="L161" s="16"/>
      <c r="M161" s="16"/>
      <c r="N161" s="23"/>
      <c r="O161" s="16"/>
      <c r="P161" s="23"/>
      <c r="Q161" s="23"/>
      <c r="R161" s="16"/>
      <c r="T161" s="23" t="str">
        <f>IF('PD2'!$S161&lt;&gt;"",'PD2'!$S161*VLOOKUP('PD2'!$R161,#REF!,2,0),"")</f>
        <v/>
      </c>
      <c r="U161" s="27"/>
      <c r="V161" s="28"/>
      <c r="W161" s="16"/>
      <c r="X161" s="21"/>
      <c r="Y161" s="16"/>
      <c r="Z161" s="16"/>
      <c r="AA161" s="16"/>
      <c r="AB161" s="16"/>
      <c r="AC161" s="16"/>
      <c r="AD161" s="16"/>
    </row>
    <row r="162" spans="1:30" ht="18" customHeight="1" x14ac:dyDescent="0.35">
      <c r="A162" s="239"/>
      <c r="B162" s="224"/>
      <c r="C162" s="224"/>
      <c r="D162" s="222"/>
      <c r="E162" s="222"/>
      <c r="F162" s="223"/>
      <c r="G162" s="432" t="str">
        <f>IF('PD2'!$F162&lt;&gt;"",'PD2'!$C162*'PD2'!$D162+E162,"")</f>
        <v/>
      </c>
      <c r="H162" s="432" t="str">
        <f>IF('PD2'!$G162&lt;&gt;"",'PD2'!$G162*VLOOKUP('PD2'!$F162,'Group Information'!$A$19:$B$25,2,0),"")</f>
        <v/>
      </c>
      <c r="I162" s="241"/>
      <c r="J162" s="16"/>
      <c r="K162" s="16"/>
      <c r="L162" s="16"/>
      <c r="M162" s="16"/>
      <c r="N162" s="23"/>
      <c r="O162" s="16"/>
      <c r="P162" s="23"/>
      <c r="Q162" s="23"/>
      <c r="R162" s="16"/>
      <c r="T162" s="23" t="str">
        <f>IF('PD2'!$S162&lt;&gt;"",'PD2'!$S162*VLOOKUP('PD2'!$R162,#REF!,2,0),"")</f>
        <v/>
      </c>
      <c r="U162" s="27"/>
      <c r="V162" s="25"/>
      <c r="W162" s="27"/>
      <c r="X162" s="21"/>
      <c r="Y162" s="16"/>
      <c r="Z162" s="16"/>
      <c r="AA162" s="16"/>
      <c r="AB162" s="16"/>
      <c r="AC162" s="16"/>
      <c r="AD162" s="16"/>
    </row>
    <row r="163" spans="1:30" ht="18" customHeight="1" x14ac:dyDescent="0.35">
      <c r="A163" s="239"/>
      <c r="B163" s="224"/>
      <c r="C163" s="224"/>
      <c r="D163" s="222"/>
      <c r="E163" s="222"/>
      <c r="F163" s="223"/>
      <c r="G163" s="432" t="str">
        <f>IF('PD2'!$F163&lt;&gt;"",'PD2'!$C163*'PD2'!$D163+E163,"")</f>
        <v/>
      </c>
      <c r="H163" s="432" t="str">
        <f>IF('PD2'!$G163&lt;&gt;"",'PD2'!$G163*VLOOKUP('PD2'!$F163,'Group Information'!$A$19:$B$25,2,0),"")</f>
        <v/>
      </c>
      <c r="I163" s="241"/>
      <c r="J163" s="16"/>
      <c r="K163" s="16"/>
      <c r="L163" s="16"/>
      <c r="M163" s="16"/>
      <c r="N163" s="23"/>
      <c r="O163" s="16"/>
      <c r="P163" s="23"/>
      <c r="Q163" s="23"/>
      <c r="R163" s="16"/>
      <c r="T163" s="23" t="str">
        <f>IF('PD2'!$S163&lt;&gt;"",'PD2'!$S163*VLOOKUP('PD2'!$R163,#REF!,2,0),"")</f>
        <v/>
      </c>
      <c r="U163" s="27"/>
      <c r="V163" s="25"/>
      <c r="W163" s="16"/>
      <c r="X163" s="21"/>
      <c r="Y163" s="16"/>
      <c r="Z163" s="16"/>
      <c r="AA163" s="16"/>
      <c r="AB163" s="16"/>
      <c r="AC163" s="16"/>
      <c r="AD163" s="16"/>
    </row>
    <row r="164" spans="1:30" ht="18" customHeight="1" x14ac:dyDescent="0.35">
      <c r="A164" s="239"/>
      <c r="B164" s="224"/>
      <c r="C164" s="224"/>
      <c r="D164" s="222"/>
      <c r="E164" s="222"/>
      <c r="F164" s="223"/>
      <c r="G164" s="432" t="str">
        <f>IF('PD2'!$F164&lt;&gt;"",'PD2'!$C164*'PD2'!$D164+E164,"")</f>
        <v/>
      </c>
      <c r="H164" s="432" t="str">
        <f>IF('PD2'!$G164&lt;&gt;"",'PD2'!$G164*VLOOKUP('PD2'!$F164,'Group Information'!$A$19:$B$25,2,0),"")</f>
        <v/>
      </c>
      <c r="I164" s="241"/>
      <c r="J164" s="16"/>
      <c r="K164" s="16"/>
      <c r="L164" s="16"/>
      <c r="M164" s="16"/>
      <c r="N164" s="23"/>
      <c r="O164" s="16"/>
      <c r="P164" s="23"/>
      <c r="Q164" s="23"/>
      <c r="R164" s="16"/>
      <c r="T164" s="23" t="str">
        <f>IF('PD2'!$S164&lt;&gt;"",'PD2'!$S164*VLOOKUP('PD2'!$R164,#REF!,2,0),"")</f>
        <v/>
      </c>
      <c r="U164" s="27"/>
      <c r="V164" s="25"/>
      <c r="W164" s="16"/>
      <c r="X164" s="21"/>
      <c r="Y164" s="16"/>
      <c r="Z164" s="16"/>
      <c r="AA164" s="16"/>
      <c r="AB164" s="16"/>
      <c r="AC164" s="16"/>
      <c r="AD164" s="16"/>
    </row>
    <row r="165" spans="1:30" ht="18" customHeight="1" x14ac:dyDescent="0.35">
      <c r="A165" s="239"/>
      <c r="B165" s="224"/>
      <c r="C165" s="224"/>
      <c r="D165" s="222"/>
      <c r="E165" s="222"/>
      <c r="F165" s="223"/>
      <c r="G165" s="432" t="str">
        <f>IF('PD2'!$F165&lt;&gt;"",'PD2'!$C165*'PD2'!$D165+E165,"")</f>
        <v/>
      </c>
      <c r="H165" s="432" t="str">
        <f>IF('PD2'!$G165&lt;&gt;"",'PD2'!$G165*VLOOKUP('PD2'!$F165,'Group Information'!$A$19:$B$25,2,0),"")</f>
        <v/>
      </c>
      <c r="I165" s="241"/>
      <c r="J165" s="16"/>
      <c r="K165" s="16"/>
      <c r="L165" s="16"/>
      <c r="M165" s="16"/>
      <c r="N165" s="23"/>
      <c r="O165" s="16"/>
      <c r="P165" s="23"/>
      <c r="Q165" s="23"/>
      <c r="R165" s="16"/>
      <c r="T165" s="23" t="str">
        <f>IF('PD2'!$S165&lt;&gt;"",'PD2'!$S165*VLOOKUP('PD2'!$R165,#REF!,2,0),"")</f>
        <v/>
      </c>
      <c r="U165" s="27"/>
      <c r="V165" s="16"/>
      <c r="W165" s="16"/>
      <c r="X165" s="21"/>
      <c r="Y165" s="16"/>
      <c r="Z165" s="16"/>
      <c r="AA165" s="16"/>
      <c r="AB165" s="16"/>
      <c r="AC165" s="16"/>
      <c r="AD165" s="16"/>
    </row>
    <row r="166" spans="1:30" ht="18" customHeight="1" x14ac:dyDescent="0.35">
      <c r="A166" s="239"/>
      <c r="B166" s="224"/>
      <c r="C166" s="224"/>
      <c r="D166" s="222"/>
      <c r="E166" s="222"/>
      <c r="F166" s="223"/>
      <c r="G166" s="432" t="str">
        <f>IF('PD2'!$F166&lt;&gt;"",'PD2'!$C166*'PD2'!$D166+E166,"")</f>
        <v/>
      </c>
      <c r="H166" s="432" t="str">
        <f>IF('PD2'!$G166&lt;&gt;"",'PD2'!$G166*VLOOKUP('PD2'!$F166,'Group Information'!$A$19:$B$25,2,0),"")</f>
        <v/>
      </c>
      <c r="I166" s="241"/>
      <c r="J166" s="16"/>
      <c r="K166" s="16"/>
      <c r="L166" s="16"/>
      <c r="M166" s="16"/>
      <c r="N166" s="23"/>
      <c r="O166" s="16"/>
      <c r="P166" s="23"/>
      <c r="Q166" s="23"/>
      <c r="R166" s="16"/>
      <c r="T166" s="23" t="str">
        <f>IF('PD2'!$S166&lt;&gt;"",'PD2'!$S166*VLOOKUP('PD2'!$R166,#REF!,2,0),"")</f>
        <v/>
      </c>
      <c r="U166" s="27"/>
      <c r="V166" s="16"/>
      <c r="W166" s="16"/>
      <c r="X166" s="21"/>
      <c r="Y166" s="16"/>
      <c r="Z166" s="16"/>
      <c r="AA166" s="16"/>
      <c r="AB166" s="16"/>
      <c r="AC166" s="16"/>
      <c r="AD166" s="16"/>
    </row>
    <row r="167" spans="1:30" ht="18" customHeight="1" x14ac:dyDescent="0.35">
      <c r="A167" s="239"/>
      <c r="B167" s="224"/>
      <c r="C167" s="224"/>
      <c r="D167" s="222"/>
      <c r="E167" s="222"/>
      <c r="F167" s="223"/>
      <c r="G167" s="432" t="str">
        <f>IF('PD2'!$F167&lt;&gt;"",'PD2'!$C167*'PD2'!$D167+E167,"")</f>
        <v/>
      </c>
      <c r="H167" s="432" t="str">
        <f>IF('PD2'!$G167&lt;&gt;"",'PD2'!$G167*VLOOKUP('PD2'!$F167,'Group Information'!$A$19:$B$25,2,0),"")</f>
        <v/>
      </c>
      <c r="I167" s="241"/>
      <c r="J167" s="16"/>
      <c r="K167" s="16"/>
      <c r="L167" s="16"/>
      <c r="M167" s="16"/>
      <c r="N167" s="23"/>
      <c r="O167" s="16"/>
      <c r="P167" s="23"/>
      <c r="Q167" s="23"/>
      <c r="R167" s="16"/>
      <c r="T167" s="23" t="str">
        <f>IF('PD2'!$S167&lt;&gt;"",'PD2'!$S167*VLOOKUP('PD2'!$R167,#REF!,2,0),"")</f>
        <v/>
      </c>
      <c r="U167" s="27"/>
      <c r="V167" s="16"/>
      <c r="W167" s="16"/>
      <c r="X167" s="21"/>
      <c r="Y167" s="16"/>
      <c r="Z167" s="16"/>
      <c r="AA167" s="16"/>
      <c r="AB167" s="16"/>
      <c r="AC167" s="16"/>
      <c r="AD167" s="16"/>
    </row>
    <row r="168" spans="1:30" ht="18" customHeight="1" x14ac:dyDescent="0.35">
      <c r="A168" s="239"/>
      <c r="B168" s="224"/>
      <c r="C168" s="224"/>
      <c r="D168" s="222"/>
      <c r="E168" s="222"/>
      <c r="F168" s="223"/>
      <c r="G168" s="432" t="str">
        <f>IF('PD2'!$F168&lt;&gt;"",'PD2'!$C168*'PD2'!$D168+E168,"")</f>
        <v/>
      </c>
      <c r="H168" s="432" t="str">
        <f>IF('PD2'!$G168&lt;&gt;"",'PD2'!$G168*VLOOKUP('PD2'!$F168,'Group Information'!$A$19:$B$25,2,0),"")</f>
        <v/>
      </c>
      <c r="I168" s="241"/>
      <c r="J168" s="16"/>
      <c r="K168" s="16"/>
      <c r="L168" s="16"/>
      <c r="M168" s="16"/>
      <c r="N168" s="23"/>
      <c r="O168" s="16"/>
      <c r="P168" s="23"/>
      <c r="Q168" s="23"/>
      <c r="R168" s="16"/>
      <c r="T168" s="23" t="str">
        <f>IF('PD2'!$S168&lt;&gt;"",'PD2'!$S168*VLOOKUP('PD2'!$R168,#REF!,2,0),"")</f>
        <v/>
      </c>
      <c r="U168" s="27"/>
      <c r="V168" s="25"/>
      <c r="W168" s="16"/>
      <c r="X168" s="21"/>
      <c r="Y168" s="16"/>
      <c r="Z168" s="16"/>
      <c r="AA168" s="16"/>
      <c r="AB168" s="16"/>
      <c r="AC168" s="16"/>
      <c r="AD168" s="16"/>
    </row>
    <row r="169" spans="1:30" ht="18" customHeight="1" x14ac:dyDescent="0.35">
      <c r="A169" s="239"/>
      <c r="B169" s="224"/>
      <c r="C169" s="224"/>
      <c r="D169" s="222"/>
      <c r="E169" s="222"/>
      <c r="F169" s="223"/>
      <c r="G169" s="432" t="str">
        <f>IF('PD2'!$F169&lt;&gt;"",'PD2'!$C169*'PD2'!$D169+E169,"")</f>
        <v/>
      </c>
      <c r="H169" s="432" t="str">
        <f>IF('PD2'!$G169&lt;&gt;"",'PD2'!$G169*VLOOKUP('PD2'!$F169,'Group Information'!$A$19:$B$25,2,0),"")</f>
        <v/>
      </c>
      <c r="I169" s="241"/>
      <c r="J169" s="16"/>
      <c r="K169" s="16"/>
      <c r="L169" s="16"/>
      <c r="M169" s="16"/>
      <c r="N169" s="23"/>
      <c r="O169" s="16"/>
      <c r="P169" s="23"/>
      <c r="Q169" s="23"/>
      <c r="R169" s="16"/>
      <c r="T169" s="23" t="str">
        <f>IF('PD2'!$S169&lt;&gt;"",'PD2'!$S169*VLOOKUP('PD2'!$R169,#REF!,2,0),"")</f>
        <v/>
      </c>
      <c r="U169" s="27"/>
      <c r="V169" s="25"/>
      <c r="W169" s="16"/>
      <c r="X169" s="21"/>
      <c r="Y169" s="16"/>
      <c r="Z169" s="16"/>
      <c r="AA169" s="16"/>
      <c r="AB169" s="16"/>
      <c r="AC169" s="16"/>
      <c r="AD169" s="16"/>
    </row>
    <row r="170" spans="1:30" ht="18" customHeight="1" x14ac:dyDescent="0.35">
      <c r="A170" s="239"/>
      <c r="B170" s="224"/>
      <c r="C170" s="224"/>
      <c r="D170" s="222"/>
      <c r="E170" s="222"/>
      <c r="F170" s="223"/>
      <c r="G170" s="432" t="str">
        <f>IF('PD2'!$F170&lt;&gt;"",'PD2'!$C170*'PD2'!$D170+E170,"")</f>
        <v/>
      </c>
      <c r="H170" s="432" t="str">
        <f>IF('PD2'!$G170&lt;&gt;"",'PD2'!$G170*VLOOKUP('PD2'!$F170,'Group Information'!$A$19:$B$25,2,0),"")</f>
        <v/>
      </c>
      <c r="I170" s="241"/>
      <c r="J170" s="16"/>
      <c r="K170" s="16"/>
      <c r="L170" s="16"/>
      <c r="M170" s="16"/>
      <c r="N170" s="23"/>
      <c r="O170" s="16"/>
      <c r="P170" s="23"/>
      <c r="Q170" s="23"/>
      <c r="R170" s="16"/>
      <c r="T170" s="23" t="str">
        <f>IF('PD2'!$S170&lt;&gt;"",'PD2'!$S170*VLOOKUP('PD2'!$R170,#REF!,2,0),"")</f>
        <v/>
      </c>
      <c r="U170" s="27"/>
      <c r="V170" s="25"/>
      <c r="W170" s="16"/>
      <c r="X170" s="21"/>
      <c r="Y170" s="16"/>
      <c r="Z170" s="16"/>
      <c r="AA170" s="16"/>
      <c r="AB170" s="16"/>
      <c r="AC170" s="16"/>
      <c r="AD170" s="16"/>
    </row>
    <row r="171" spans="1:30" ht="18" customHeight="1" x14ac:dyDescent="0.35">
      <c r="A171" s="239"/>
      <c r="B171" s="224"/>
      <c r="C171" s="224"/>
      <c r="D171" s="222"/>
      <c r="E171" s="222"/>
      <c r="F171" s="223"/>
      <c r="G171" s="432" t="str">
        <f>IF('PD2'!$F171&lt;&gt;"",'PD2'!$C171*'PD2'!$D171+E171,"")</f>
        <v/>
      </c>
      <c r="H171" s="432" t="str">
        <f>IF('PD2'!$G171&lt;&gt;"",'PD2'!$G171*VLOOKUP('PD2'!$F171,'Group Information'!$A$19:$B$25,2,0),"")</f>
        <v/>
      </c>
      <c r="I171" s="241"/>
      <c r="J171" s="16"/>
      <c r="K171" s="16"/>
      <c r="L171" s="16"/>
      <c r="M171" s="16"/>
      <c r="N171" s="23"/>
      <c r="O171" s="16"/>
      <c r="P171" s="29"/>
      <c r="Q171" s="23"/>
      <c r="R171" s="16"/>
      <c r="T171" s="23" t="str">
        <f>IF('PD2'!$S171&lt;&gt;"",'PD2'!$S171*VLOOKUP('PD2'!$R171,#REF!,2,0),"")</f>
        <v/>
      </c>
      <c r="U171" s="27"/>
      <c r="V171" s="16"/>
      <c r="W171" s="16"/>
      <c r="X171" s="21"/>
      <c r="Y171" s="16"/>
      <c r="Z171" s="16"/>
      <c r="AA171" s="16"/>
      <c r="AB171" s="16"/>
      <c r="AC171" s="16"/>
      <c r="AD171" s="16"/>
    </row>
    <row r="172" spans="1:30" ht="18" customHeight="1" x14ac:dyDescent="0.35">
      <c r="A172" s="239"/>
      <c r="B172" s="224"/>
      <c r="C172" s="224"/>
      <c r="D172" s="222"/>
      <c r="E172" s="222"/>
      <c r="F172" s="223"/>
      <c r="G172" s="432" t="str">
        <f>IF('PD2'!$F172&lt;&gt;"",'PD2'!$C172*'PD2'!$D172+E172,"")</f>
        <v/>
      </c>
      <c r="H172" s="432" t="str">
        <f>IF('PD2'!$G172&lt;&gt;"",'PD2'!$G172*VLOOKUP('PD2'!$F172,'Group Information'!$A$19:$B$25,2,0),"")</f>
        <v/>
      </c>
      <c r="I172" s="241"/>
      <c r="J172" s="16"/>
      <c r="K172" s="16"/>
      <c r="L172" s="16"/>
      <c r="M172" s="16"/>
      <c r="N172" s="23"/>
      <c r="O172" s="16"/>
      <c r="P172" s="29"/>
      <c r="Q172" s="23"/>
      <c r="R172" s="16"/>
      <c r="T172" s="23" t="str">
        <f>IF('PD2'!$S172&lt;&gt;"",'PD2'!$S172*VLOOKUP('PD2'!$R172,#REF!,2,0),"")</f>
        <v/>
      </c>
      <c r="U172" s="27"/>
      <c r="V172" s="16"/>
      <c r="W172" s="16"/>
      <c r="X172" s="21"/>
      <c r="Y172" s="16"/>
      <c r="Z172" s="16"/>
      <c r="AA172" s="16"/>
      <c r="AB172" s="16"/>
      <c r="AC172" s="16"/>
      <c r="AD172" s="16"/>
    </row>
    <row r="173" spans="1:30" ht="18" customHeight="1" x14ac:dyDescent="0.35">
      <c r="A173" s="239"/>
      <c r="B173" s="224"/>
      <c r="C173" s="224"/>
      <c r="D173" s="222"/>
      <c r="E173" s="222"/>
      <c r="F173" s="223"/>
      <c r="G173" s="432" t="str">
        <f>IF('PD2'!$F173&lt;&gt;"",'PD2'!$C173*'PD2'!$D173+E173,"")</f>
        <v/>
      </c>
      <c r="H173" s="432" t="str">
        <f>IF('PD2'!$G173&lt;&gt;"",'PD2'!$G173*VLOOKUP('PD2'!$F173,'Group Information'!$A$19:$B$25,2,0),"")</f>
        <v/>
      </c>
      <c r="I173" s="241"/>
      <c r="J173" s="16"/>
      <c r="K173" s="16"/>
      <c r="L173" s="16"/>
      <c r="M173" s="16"/>
      <c r="N173" s="23"/>
      <c r="O173" s="16"/>
      <c r="P173" s="23"/>
      <c r="Q173" s="16"/>
      <c r="R173" s="16"/>
      <c r="T173" s="23" t="str">
        <f>IF('PD2'!$S173&lt;&gt;"",'PD2'!$S173*VLOOKUP('PD2'!$R173,#REF!,2,0),"")</f>
        <v/>
      </c>
      <c r="U173" s="16"/>
      <c r="V173" s="16"/>
      <c r="W173" s="16"/>
      <c r="X173" s="16"/>
      <c r="Y173" s="16"/>
      <c r="Z173" s="16"/>
      <c r="AA173" s="16"/>
      <c r="AB173" s="16"/>
      <c r="AC173" s="16"/>
      <c r="AD173" s="16"/>
    </row>
    <row r="174" spans="1:30" ht="18" customHeight="1" x14ac:dyDescent="0.35">
      <c r="A174" s="239"/>
      <c r="B174" s="224"/>
      <c r="C174" s="224"/>
      <c r="D174" s="222"/>
      <c r="E174" s="222"/>
      <c r="F174" s="223"/>
      <c r="G174" s="432" t="str">
        <f>IF('PD2'!$F174&lt;&gt;"",'PD2'!$C174*'PD2'!$D174+E174,"")</f>
        <v/>
      </c>
      <c r="H174" s="432" t="str">
        <f>IF('PD2'!$G174&lt;&gt;"",'PD2'!$G174*VLOOKUP('PD2'!$F174,'Group Information'!$A$19:$B$25,2,0),"")</f>
        <v/>
      </c>
      <c r="I174" s="241"/>
      <c r="J174" s="16"/>
      <c r="K174" s="16"/>
      <c r="L174" s="16"/>
      <c r="M174" s="16"/>
      <c r="N174" s="23"/>
      <c r="O174" s="16"/>
      <c r="P174" s="23"/>
      <c r="Q174" s="16"/>
      <c r="R174" s="16"/>
      <c r="T174" s="23" t="str">
        <f>IF('PD2'!$S174&lt;&gt;"",'PD2'!$S174*VLOOKUP('PD2'!$R174,#REF!,2,0),"")</f>
        <v/>
      </c>
      <c r="U174" s="16"/>
      <c r="V174" s="16"/>
      <c r="W174" s="16"/>
      <c r="X174" s="16"/>
      <c r="Y174" s="16"/>
      <c r="Z174" s="16"/>
      <c r="AA174" s="16"/>
      <c r="AB174" s="16"/>
      <c r="AC174" s="16"/>
      <c r="AD174" s="16"/>
    </row>
    <row r="175" spans="1:30" ht="18" customHeight="1" x14ac:dyDescent="0.35">
      <c r="A175" s="239"/>
      <c r="B175" s="224"/>
      <c r="C175" s="224"/>
      <c r="D175" s="222"/>
      <c r="E175" s="222"/>
      <c r="F175" s="223"/>
      <c r="G175" s="432" t="str">
        <f>IF('PD2'!$F175&lt;&gt;"",'PD2'!$C175*'PD2'!$D175+E175,"")</f>
        <v/>
      </c>
      <c r="H175" s="432" t="str">
        <f>IF('PD2'!$G175&lt;&gt;"",'PD2'!$G175*VLOOKUP('PD2'!$F175,'Group Information'!$A$19:$B$25,2,0),"")</f>
        <v/>
      </c>
      <c r="I175" s="241"/>
      <c r="J175" s="16"/>
      <c r="K175" s="16"/>
      <c r="L175" s="16"/>
      <c r="M175" s="16"/>
      <c r="N175" s="23"/>
      <c r="O175" s="16"/>
      <c r="P175" s="23"/>
      <c r="Q175" s="16"/>
      <c r="R175" s="16"/>
      <c r="T175" s="23" t="str">
        <f>IF('PD2'!$S175&lt;&gt;"",'PD2'!$S175*VLOOKUP('PD2'!$R175,#REF!,2,0),"")</f>
        <v/>
      </c>
      <c r="U175" s="16"/>
      <c r="V175" s="16"/>
      <c r="W175" s="16"/>
      <c r="X175" s="16"/>
      <c r="Y175" s="16"/>
      <c r="Z175" s="16"/>
      <c r="AA175" s="16"/>
      <c r="AB175" s="16"/>
      <c r="AC175" s="16"/>
      <c r="AD175" s="16"/>
    </row>
    <row r="176" spans="1:30" ht="18" customHeight="1" x14ac:dyDescent="0.35">
      <c r="A176" s="239"/>
      <c r="B176" s="224"/>
      <c r="C176" s="224"/>
      <c r="D176" s="222"/>
      <c r="E176" s="222"/>
      <c r="F176" s="223"/>
      <c r="G176" s="432" t="str">
        <f>IF('PD2'!$F176&lt;&gt;"",'PD2'!$C176*'PD2'!$D176+E176,"")</f>
        <v/>
      </c>
      <c r="H176" s="432" t="str">
        <f>IF('PD2'!$G176&lt;&gt;"",'PD2'!$G176*VLOOKUP('PD2'!$F176,'Group Information'!$A$19:$B$25,2,0),"")</f>
        <v/>
      </c>
      <c r="I176" s="241"/>
      <c r="J176" s="16"/>
      <c r="K176" s="16"/>
      <c r="L176" s="16"/>
      <c r="M176" s="16"/>
      <c r="N176" s="23"/>
      <c r="O176" s="16"/>
      <c r="P176" s="23"/>
      <c r="Q176" s="16"/>
      <c r="R176" s="16"/>
      <c r="T176" s="23" t="str">
        <f>IF('PD2'!$S176&lt;&gt;"",'PD2'!$S176*VLOOKUP('PD2'!$R176,#REF!,2,0),"")</f>
        <v/>
      </c>
      <c r="U176" s="16"/>
      <c r="V176" s="16"/>
      <c r="W176" s="16"/>
      <c r="X176" s="16"/>
      <c r="Y176" s="16"/>
      <c r="Z176" s="16"/>
      <c r="AA176" s="16"/>
      <c r="AB176" s="16"/>
      <c r="AC176" s="16"/>
      <c r="AD176" s="16"/>
    </row>
    <row r="177" spans="1:30" ht="18" customHeight="1" x14ac:dyDescent="0.35">
      <c r="A177" s="239"/>
      <c r="B177" s="224"/>
      <c r="C177" s="224"/>
      <c r="D177" s="222"/>
      <c r="E177" s="222"/>
      <c r="F177" s="223"/>
      <c r="G177" s="432" t="str">
        <f>IF('PD2'!$F177&lt;&gt;"",'PD2'!$C177*'PD2'!$D177+E177,"")</f>
        <v/>
      </c>
      <c r="H177" s="432" t="str">
        <f>IF('PD2'!$G177&lt;&gt;"",'PD2'!$G177*VLOOKUP('PD2'!$F177,'Group Information'!$A$19:$B$25,2,0),"")</f>
        <v/>
      </c>
      <c r="I177" s="241"/>
      <c r="J177" s="16"/>
      <c r="K177" s="16"/>
      <c r="L177" s="16"/>
      <c r="M177" s="16"/>
      <c r="N177" s="23"/>
      <c r="O177" s="16"/>
      <c r="P177" s="23"/>
      <c r="Q177" s="16"/>
      <c r="R177" s="16"/>
      <c r="T177" s="23" t="str">
        <f>IF('PD2'!$S177&lt;&gt;"",'PD2'!$S177*VLOOKUP('PD2'!$R177,#REF!,2,0),"")</f>
        <v/>
      </c>
      <c r="U177" s="16"/>
      <c r="V177" s="16"/>
      <c r="W177" s="16"/>
      <c r="X177" s="16"/>
      <c r="Y177" s="16"/>
      <c r="Z177" s="16"/>
      <c r="AA177" s="16"/>
      <c r="AB177" s="16"/>
      <c r="AC177" s="16"/>
      <c r="AD177" s="16"/>
    </row>
    <row r="178" spans="1:30" ht="18" customHeight="1" x14ac:dyDescent="0.35">
      <c r="A178" s="239"/>
      <c r="B178" s="224"/>
      <c r="C178" s="224"/>
      <c r="D178" s="222"/>
      <c r="E178" s="222"/>
      <c r="F178" s="223"/>
      <c r="G178" s="432" t="str">
        <f>IF('PD2'!$F178&lt;&gt;"",'PD2'!$C178*'PD2'!$D178+E178,"")</f>
        <v/>
      </c>
      <c r="H178" s="432" t="str">
        <f>IF('PD2'!$G178&lt;&gt;"",'PD2'!$G178*VLOOKUP('PD2'!$F178,'Group Information'!$A$19:$B$25,2,0),"")</f>
        <v/>
      </c>
      <c r="I178" s="241"/>
      <c r="J178" s="16"/>
      <c r="K178" s="16"/>
      <c r="L178" s="16"/>
      <c r="M178" s="16"/>
      <c r="N178" s="23"/>
      <c r="O178" s="16"/>
      <c r="P178" s="23"/>
      <c r="Q178" s="16"/>
      <c r="R178" s="16"/>
      <c r="T178" s="23" t="str">
        <f>IF('PD2'!$S178&lt;&gt;"",'PD2'!$S178*VLOOKUP('PD2'!$R178,#REF!,2,0),"")</f>
        <v/>
      </c>
      <c r="U178" s="16"/>
      <c r="V178" s="16"/>
      <c r="W178" s="16"/>
      <c r="X178" s="16"/>
      <c r="Y178" s="16"/>
      <c r="Z178" s="16"/>
      <c r="AA178" s="16"/>
      <c r="AB178" s="16"/>
      <c r="AC178" s="16"/>
      <c r="AD178" s="16"/>
    </row>
    <row r="179" spans="1:30" ht="18" customHeight="1" x14ac:dyDescent="0.35">
      <c r="A179" s="239"/>
      <c r="B179" s="224"/>
      <c r="C179" s="224"/>
      <c r="D179" s="222"/>
      <c r="E179" s="222"/>
      <c r="F179" s="223"/>
      <c r="G179" s="432" t="str">
        <f>IF('PD2'!$F179&lt;&gt;"",'PD2'!$C179*'PD2'!$D179+E179,"")</f>
        <v/>
      </c>
      <c r="H179" s="432" t="str">
        <f>IF('PD2'!$G179&lt;&gt;"",'PD2'!$G179*VLOOKUP('PD2'!$F179,'Group Information'!$A$19:$B$25,2,0),"")</f>
        <v/>
      </c>
      <c r="I179" s="241"/>
      <c r="J179" s="16"/>
      <c r="K179" s="16"/>
      <c r="L179" s="16"/>
      <c r="M179" s="16"/>
      <c r="N179" s="23"/>
      <c r="O179" s="16"/>
      <c r="P179" s="23"/>
      <c r="Q179" s="16"/>
      <c r="R179" s="16"/>
      <c r="T179" s="23" t="str">
        <f>IF('PD2'!$S179&lt;&gt;"",'PD2'!$S179*VLOOKUP('PD2'!$R179,#REF!,2,0),"")</f>
        <v/>
      </c>
      <c r="U179" s="16"/>
      <c r="V179" s="16"/>
      <c r="W179" s="16"/>
      <c r="X179" s="16"/>
      <c r="Y179" s="16"/>
      <c r="Z179" s="16"/>
      <c r="AA179" s="16"/>
      <c r="AB179" s="16"/>
      <c r="AC179" s="16"/>
      <c r="AD179" s="16"/>
    </row>
    <row r="180" spans="1:30" ht="18" customHeight="1" x14ac:dyDescent="0.35">
      <c r="A180" s="239"/>
      <c r="B180" s="224"/>
      <c r="C180" s="224"/>
      <c r="D180" s="222"/>
      <c r="E180" s="222"/>
      <c r="F180" s="223"/>
      <c r="G180" s="432" t="str">
        <f>IF('PD2'!$F180&lt;&gt;"",'PD2'!$C180*'PD2'!$D180+E180,"")</f>
        <v/>
      </c>
      <c r="H180" s="432" t="str">
        <f>IF('PD2'!$G180&lt;&gt;"",'PD2'!$G180*VLOOKUP('PD2'!$F180,'Group Information'!$A$19:$B$25,2,0),"")</f>
        <v/>
      </c>
      <c r="I180" s="241"/>
      <c r="J180" s="16"/>
      <c r="K180" s="16"/>
      <c r="L180" s="16"/>
      <c r="M180" s="16"/>
      <c r="N180" s="23"/>
      <c r="O180" s="16"/>
      <c r="P180" s="23"/>
      <c r="Q180" s="16"/>
      <c r="R180" s="16"/>
      <c r="T180" s="23" t="str">
        <f>IF('PD2'!$S180&lt;&gt;"",'PD2'!$S180*VLOOKUP('PD2'!$R180,#REF!,2,0),"")</f>
        <v/>
      </c>
      <c r="U180" s="16"/>
      <c r="V180" s="16"/>
      <c r="W180" s="16"/>
      <c r="X180" s="16"/>
      <c r="Y180" s="16"/>
      <c r="Z180" s="16"/>
      <c r="AA180" s="16"/>
      <c r="AB180" s="16"/>
      <c r="AC180" s="16"/>
      <c r="AD180" s="16"/>
    </row>
    <row r="181" spans="1:30" ht="18" customHeight="1" x14ac:dyDescent="0.35">
      <c r="A181" s="239"/>
      <c r="B181" s="224"/>
      <c r="C181" s="224"/>
      <c r="D181" s="222"/>
      <c r="E181" s="222"/>
      <c r="F181" s="223"/>
      <c r="G181" s="432" t="str">
        <f>IF('PD2'!$F181&lt;&gt;"",'PD2'!$C181*'PD2'!$D181+E181,"")</f>
        <v/>
      </c>
      <c r="H181" s="432" t="str">
        <f>IF('PD2'!$G181&lt;&gt;"",'PD2'!$G181*VLOOKUP('PD2'!$F181,'Group Information'!$A$19:$B$25,2,0),"")</f>
        <v/>
      </c>
      <c r="I181" s="241"/>
      <c r="J181" s="16"/>
      <c r="K181" s="16"/>
      <c r="L181" s="16"/>
      <c r="M181" s="16"/>
      <c r="N181" s="23"/>
      <c r="O181" s="16"/>
      <c r="P181" s="23"/>
      <c r="Q181" s="16"/>
      <c r="R181" s="16"/>
      <c r="T181" s="23" t="str">
        <f>IF('PD2'!$S181&lt;&gt;"",'PD2'!$S181*VLOOKUP('PD2'!$R181,#REF!,2,0),"")</f>
        <v/>
      </c>
      <c r="U181" s="16"/>
      <c r="V181" s="16"/>
      <c r="W181" s="16"/>
      <c r="X181" s="16"/>
      <c r="Y181" s="16"/>
      <c r="Z181" s="16"/>
      <c r="AA181" s="16"/>
      <c r="AB181" s="16"/>
      <c r="AC181" s="16"/>
      <c r="AD181" s="16"/>
    </row>
    <row r="182" spans="1:30" ht="18" customHeight="1" x14ac:dyDescent="0.35">
      <c r="A182" s="239"/>
      <c r="B182" s="224"/>
      <c r="C182" s="224"/>
      <c r="D182" s="222"/>
      <c r="E182" s="222"/>
      <c r="F182" s="223"/>
      <c r="G182" s="432" t="str">
        <f>IF('PD2'!$F182&lt;&gt;"",'PD2'!$C182*'PD2'!$D182+E182,"")</f>
        <v/>
      </c>
      <c r="H182" s="432" t="str">
        <f>IF('PD2'!$G182&lt;&gt;"",'PD2'!$G182*VLOOKUP('PD2'!$F182,'Group Information'!$A$19:$B$25,2,0),"")</f>
        <v/>
      </c>
      <c r="I182" s="241"/>
      <c r="J182" s="16"/>
      <c r="K182" s="16"/>
      <c r="L182" s="16"/>
      <c r="M182" s="16"/>
      <c r="N182" s="23"/>
      <c r="O182" s="16"/>
      <c r="P182" s="23"/>
      <c r="Q182" s="16"/>
      <c r="R182" s="16"/>
      <c r="T182" s="23" t="str">
        <f>IF('PD2'!$S182&lt;&gt;"",'PD2'!$S182*VLOOKUP('PD2'!$R182,#REF!,2,0),"")</f>
        <v/>
      </c>
      <c r="U182" s="16"/>
      <c r="V182" s="16"/>
      <c r="W182" s="16"/>
      <c r="X182" s="16"/>
      <c r="Y182" s="16"/>
      <c r="Z182" s="16"/>
      <c r="AA182" s="16"/>
      <c r="AB182" s="16"/>
      <c r="AC182" s="16"/>
      <c r="AD182" s="16"/>
    </row>
    <row r="183" spans="1:30" ht="18" customHeight="1" x14ac:dyDescent="0.35">
      <c r="A183" s="239"/>
      <c r="B183" s="224"/>
      <c r="C183" s="224"/>
      <c r="D183" s="222"/>
      <c r="E183" s="222"/>
      <c r="F183" s="223"/>
      <c r="G183" s="432" t="str">
        <f>IF('PD2'!$F183&lt;&gt;"",'PD2'!$C183*'PD2'!$D183+E183,"")</f>
        <v/>
      </c>
      <c r="H183" s="432" t="str">
        <f>IF('PD2'!$G183&lt;&gt;"",'PD2'!$G183*VLOOKUP('PD2'!$F183,'Group Information'!$A$19:$B$25,2,0),"")</f>
        <v/>
      </c>
      <c r="I183" s="241"/>
      <c r="J183" s="16"/>
      <c r="K183" s="16"/>
      <c r="L183" s="16"/>
      <c r="M183" s="16"/>
      <c r="N183" s="23"/>
      <c r="O183" s="16"/>
      <c r="P183" s="23"/>
      <c r="Q183" s="16"/>
      <c r="R183" s="16"/>
      <c r="T183" s="23" t="str">
        <f>IF('PD2'!$S183&lt;&gt;"",'PD2'!$S183*VLOOKUP('PD2'!$R183,#REF!,2,0),"")</f>
        <v/>
      </c>
      <c r="U183" s="16"/>
      <c r="V183" s="16"/>
      <c r="W183" s="16"/>
      <c r="X183" s="16"/>
      <c r="Y183" s="16"/>
      <c r="Z183" s="16"/>
      <c r="AA183" s="16"/>
      <c r="AB183" s="16"/>
      <c r="AC183" s="16"/>
      <c r="AD183" s="16"/>
    </row>
    <row r="184" spans="1:30" ht="18" customHeight="1" x14ac:dyDescent="0.35">
      <c r="A184" s="239"/>
      <c r="B184" s="224"/>
      <c r="C184" s="224"/>
      <c r="D184" s="222"/>
      <c r="E184" s="222"/>
      <c r="F184" s="223"/>
      <c r="G184" s="432" t="str">
        <f>IF('PD2'!$F184&lt;&gt;"",'PD2'!$C184*'PD2'!$D184+E184,"")</f>
        <v/>
      </c>
      <c r="H184" s="432" t="str">
        <f>IF('PD2'!$G184&lt;&gt;"",'PD2'!$G184*VLOOKUP('PD2'!$F184,'Group Information'!$A$19:$B$25,2,0),"")</f>
        <v/>
      </c>
      <c r="I184" s="241"/>
      <c r="J184" s="16"/>
      <c r="K184" s="16"/>
      <c r="L184" s="16"/>
      <c r="M184" s="16"/>
      <c r="N184" s="23"/>
      <c r="O184" s="16"/>
      <c r="P184" s="23"/>
      <c r="Q184" s="16"/>
      <c r="R184" s="16"/>
      <c r="T184" s="23" t="str">
        <f>IF('PD2'!$S184&lt;&gt;"",'PD2'!$S184*VLOOKUP('PD2'!$R184,#REF!,2,0),"")</f>
        <v/>
      </c>
      <c r="U184" s="16"/>
      <c r="V184" s="16"/>
      <c r="W184" s="16"/>
      <c r="X184" s="16"/>
      <c r="Y184" s="16"/>
      <c r="Z184" s="16"/>
      <c r="AA184" s="16"/>
      <c r="AB184" s="16"/>
      <c r="AC184" s="16"/>
      <c r="AD184" s="16"/>
    </row>
    <row r="185" spans="1:30" ht="18" customHeight="1" x14ac:dyDescent="0.35">
      <c r="A185" s="239"/>
      <c r="B185" s="224"/>
      <c r="C185" s="224"/>
      <c r="D185" s="222"/>
      <c r="E185" s="222"/>
      <c r="F185" s="223"/>
      <c r="G185" s="432" t="str">
        <f>IF('PD2'!$F185&lt;&gt;"",'PD2'!$C185*'PD2'!$D185+E185,"")</f>
        <v/>
      </c>
      <c r="H185" s="432" t="str">
        <f>IF('PD2'!$G185&lt;&gt;"",'PD2'!$G185*VLOOKUP('PD2'!$F185,'Group Information'!$A$19:$B$25,2,0),"")</f>
        <v/>
      </c>
      <c r="I185" s="241"/>
      <c r="J185" s="16"/>
      <c r="K185" s="16"/>
      <c r="L185" s="16"/>
      <c r="M185" s="16"/>
      <c r="N185" s="23"/>
      <c r="O185" s="16"/>
      <c r="P185" s="23"/>
      <c r="Q185" s="16"/>
      <c r="R185" s="16"/>
      <c r="T185" s="23" t="str">
        <f>IF('PD2'!$S185&lt;&gt;"",'PD2'!$S185*VLOOKUP('PD2'!$R185,#REF!,2,0),"")</f>
        <v/>
      </c>
      <c r="U185" s="16"/>
      <c r="V185" s="16"/>
      <c r="W185" s="16"/>
      <c r="X185" s="16"/>
      <c r="Y185" s="16"/>
      <c r="Z185" s="16"/>
      <c r="AA185" s="16"/>
      <c r="AB185" s="16"/>
      <c r="AC185" s="16"/>
      <c r="AD185" s="16"/>
    </row>
    <row r="186" spans="1:30" ht="18" customHeight="1" x14ac:dyDescent="0.35">
      <c r="A186" s="239"/>
      <c r="B186" s="224"/>
      <c r="C186" s="224"/>
      <c r="D186" s="222"/>
      <c r="E186" s="222"/>
      <c r="F186" s="223"/>
      <c r="G186" s="432" t="str">
        <f>IF('PD2'!$F186&lt;&gt;"",'PD2'!$C186*'PD2'!$D186+E186,"")</f>
        <v/>
      </c>
      <c r="H186" s="432" t="str">
        <f>IF('PD2'!$G186&lt;&gt;"",'PD2'!$G186*VLOOKUP('PD2'!$F186,'Group Information'!$A$19:$B$25,2,0),"")</f>
        <v/>
      </c>
      <c r="I186" s="241"/>
      <c r="J186" s="16"/>
      <c r="K186" s="16"/>
      <c r="L186" s="16"/>
      <c r="M186" s="16"/>
      <c r="N186" s="23"/>
      <c r="O186" s="16"/>
      <c r="P186" s="23"/>
      <c r="Q186" s="16"/>
      <c r="R186" s="16"/>
      <c r="T186" s="23" t="str">
        <f>IF('PD2'!$S186&lt;&gt;"",'PD2'!$S186*VLOOKUP('PD2'!$R186,#REF!,2,0),"")</f>
        <v/>
      </c>
      <c r="U186" s="16"/>
      <c r="V186" s="16"/>
      <c r="W186" s="16"/>
      <c r="X186" s="16"/>
      <c r="Y186" s="16"/>
      <c r="Z186" s="16"/>
      <c r="AA186" s="16"/>
      <c r="AB186" s="16"/>
      <c r="AC186" s="16"/>
      <c r="AD186" s="16"/>
    </row>
    <row r="187" spans="1:30" ht="18" customHeight="1" x14ac:dyDescent="0.35">
      <c r="A187" s="239"/>
      <c r="B187" s="224"/>
      <c r="C187" s="224"/>
      <c r="D187" s="222"/>
      <c r="E187" s="222"/>
      <c r="F187" s="223"/>
      <c r="G187" s="432" t="str">
        <f>IF('PD2'!$F187&lt;&gt;"",'PD2'!$C187*'PD2'!$D187+E187,"")</f>
        <v/>
      </c>
      <c r="H187" s="432" t="str">
        <f>IF('PD2'!$G187&lt;&gt;"",'PD2'!$G187*VLOOKUP('PD2'!$F187,'Group Information'!$A$19:$B$25,2,0),"")</f>
        <v/>
      </c>
      <c r="I187" s="241"/>
      <c r="J187" s="16"/>
      <c r="K187" s="16"/>
      <c r="L187" s="16"/>
      <c r="M187" s="16"/>
      <c r="N187" s="23"/>
      <c r="O187" s="16"/>
      <c r="P187" s="23"/>
      <c r="Q187" s="16"/>
      <c r="R187" s="16"/>
      <c r="T187" s="23" t="str">
        <f>IF('PD2'!$S187&lt;&gt;"",'PD2'!$S187*VLOOKUP('PD2'!$R187,#REF!,2,0),"")</f>
        <v/>
      </c>
      <c r="U187" s="16"/>
      <c r="V187" s="16"/>
      <c r="W187" s="16"/>
      <c r="X187" s="16"/>
      <c r="Y187" s="16"/>
      <c r="Z187" s="16"/>
      <c r="AA187" s="16"/>
      <c r="AB187" s="16"/>
      <c r="AC187" s="16"/>
      <c r="AD187" s="16"/>
    </row>
    <row r="188" spans="1:30" ht="18" customHeight="1" x14ac:dyDescent="0.35">
      <c r="A188" s="239"/>
      <c r="B188" s="224"/>
      <c r="C188" s="224"/>
      <c r="D188" s="222"/>
      <c r="E188" s="222"/>
      <c r="F188" s="223"/>
      <c r="G188" s="432" t="str">
        <f>IF('PD2'!$F188&lt;&gt;"",'PD2'!$C188*'PD2'!$D188+E188,"")</f>
        <v/>
      </c>
      <c r="H188" s="432" t="str">
        <f>IF('PD2'!$G188&lt;&gt;"",'PD2'!$G188*VLOOKUP('PD2'!$F188,'Group Information'!$A$19:$B$25,2,0),"")</f>
        <v/>
      </c>
      <c r="I188" s="241"/>
      <c r="J188" s="16"/>
      <c r="K188" s="16"/>
      <c r="L188" s="16"/>
      <c r="M188" s="16"/>
      <c r="N188" s="23"/>
      <c r="O188" s="16"/>
      <c r="P188" s="23"/>
      <c r="Q188" s="16"/>
      <c r="R188" s="16"/>
      <c r="T188" s="23" t="str">
        <f>IF('PD2'!$S188&lt;&gt;"",'PD2'!$S188*VLOOKUP('PD2'!$R188,#REF!,2,0),"")</f>
        <v/>
      </c>
      <c r="U188" s="16"/>
      <c r="V188" s="16"/>
      <c r="W188" s="16"/>
      <c r="X188" s="16"/>
      <c r="Y188" s="16"/>
      <c r="Z188" s="16"/>
      <c r="AA188" s="16"/>
      <c r="AB188" s="16"/>
      <c r="AC188" s="16"/>
      <c r="AD188" s="16"/>
    </row>
    <row r="189" spans="1:30" ht="18" customHeight="1" x14ac:dyDescent="0.35">
      <c r="A189" s="239"/>
      <c r="B189" s="224"/>
      <c r="C189" s="224"/>
      <c r="D189" s="222"/>
      <c r="E189" s="222"/>
      <c r="F189" s="223"/>
      <c r="G189" s="432" t="str">
        <f>IF('PD2'!$F189&lt;&gt;"",'PD2'!$C189*'PD2'!$D189+E189,"")</f>
        <v/>
      </c>
      <c r="H189" s="432" t="str">
        <f>IF('PD2'!$G189&lt;&gt;"",'PD2'!$G189*VLOOKUP('PD2'!$F189,'Group Information'!$A$19:$B$25,2,0),"")</f>
        <v/>
      </c>
      <c r="I189" s="241"/>
      <c r="J189" s="16"/>
      <c r="K189" s="16"/>
      <c r="L189" s="16"/>
      <c r="M189" s="16"/>
      <c r="N189" s="23"/>
      <c r="O189" s="16"/>
      <c r="P189" s="23"/>
      <c r="Q189" s="16"/>
      <c r="R189" s="16"/>
      <c r="T189" s="23" t="str">
        <f>IF('PD2'!$S189&lt;&gt;"",'PD2'!$S189*VLOOKUP('PD2'!$R189,#REF!,2,0),"")</f>
        <v/>
      </c>
      <c r="U189" s="16"/>
      <c r="V189" s="16"/>
      <c r="W189" s="16"/>
      <c r="X189" s="16"/>
      <c r="Y189" s="16"/>
      <c r="Z189" s="16"/>
      <c r="AA189" s="16"/>
      <c r="AB189" s="16"/>
      <c r="AC189" s="16"/>
      <c r="AD189" s="16"/>
    </row>
    <row r="190" spans="1:30" ht="18" customHeight="1" x14ac:dyDescent="0.35">
      <c r="A190" s="239"/>
      <c r="B190" s="224"/>
      <c r="C190" s="224"/>
      <c r="D190" s="222"/>
      <c r="E190" s="222"/>
      <c r="F190" s="223"/>
      <c r="G190" s="432" t="str">
        <f>IF('PD2'!$F190&lt;&gt;"",'PD2'!$C190*'PD2'!$D190+E190,"")</f>
        <v/>
      </c>
      <c r="H190" s="432" t="str">
        <f>IF('PD2'!$G190&lt;&gt;"",'PD2'!$G190*VLOOKUP('PD2'!$F190,'Group Information'!$A$19:$B$25,2,0),"")</f>
        <v/>
      </c>
      <c r="I190" s="241"/>
      <c r="J190" s="16"/>
      <c r="K190" s="16"/>
      <c r="L190" s="16"/>
      <c r="M190" s="16"/>
      <c r="N190" s="23"/>
      <c r="O190" s="16"/>
      <c r="P190" s="23"/>
      <c r="Q190" s="16"/>
      <c r="R190" s="16"/>
      <c r="T190" s="23" t="str">
        <f>IF('PD2'!$S190&lt;&gt;"",'PD2'!$S190*VLOOKUP('PD2'!$R190,#REF!,2,0),"")</f>
        <v/>
      </c>
      <c r="U190" s="16"/>
      <c r="V190" s="16"/>
      <c r="W190" s="16"/>
      <c r="X190" s="16"/>
      <c r="Y190" s="16"/>
      <c r="Z190" s="16"/>
      <c r="AA190" s="16"/>
      <c r="AB190" s="16"/>
      <c r="AC190" s="16"/>
      <c r="AD190" s="16"/>
    </row>
    <row r="191" spans="1:30" ht="18" customHeight="1" x14ac:dyDescent="0.35">
      <c r="A191" s="239"/>
      <c r="B191" s="224"/>
      <c r="C191" s="224"/>
      <c r="D191" s="222"/>
      <c r="E191" s="222"/>
      <c r="F191" s="223"/>
      <c r="G191" s="432" t="str">
        <f>IF('PD2'!$F191&lt;&gt;"",'PD2'!$C191*'PD2'!$D191+E191,"")</f>
        <v/>
      </c>
      <c r="H191" s="432" t="str">
        <f>IF('PD2'!$G191&lt;&gt;"",'PD2'!$G191*VLOOKUP('PD2'!$F191,'Group Information'!$A$19:$B$25,2,0),"")</f>
        <v/>
      </c>
      <c r="I191" s="241"/>
      <c r="J191" s="16"/>
      <c r="K191" s="16"/>
      <c r="L191" s="16"/>
      <c r="M191" s="16"/>
      <c r="N191" s="23"/>
      <c r="O191" s="16"/>
      <c r="P191" s="23"/>
      <c r="Q191" s="16"/>
      <c r="R191" s="16"/>
      <c r="T191" s="23" t="str">
        <f>IF('PD2'!$S191&lt;&gt;"",'PD2'!$S191*VLOOKUP('PD2'!$R191,#REF!,2,0),"")</f>
        <v/>
      </c>
      <c r="U191" s="16"/>
      <c r="V191" s="16"/>
      <c r="W191" s="16"/>
      <c r="X191" s="16"/>
      <c r="Y191" s="16"/>
      <c r="Z191" s="16"/>
      <c r="AA191" s="16"/>
      <c r="AB191" s="16"/>
      <c r="AC191" s="16"/>
      <c r="AD191" s="16"/>
    </row>
    <row r="192" spans="1:30" ht="18" customHeight="1" x14ac:dyDescent="0.35">
      <c r="A192" s="239"/>
      <c r="B192" s="224"/>
      <c r="C192" s="224"/>
      <c r="D192" s="222"/>
      <c r="E192" s="222"/>
      <c r="F192" s="223"/>
      <c r="G192" s="432" t="str">
        <f>IF('PD2'!$F192&lt;&gt;"",'PD2'!$C192*'PD2'!$D192+E192,"")</f>
        <v/>
      </c>
      <c r="H192" s="432" t="str">
        <f>IF('PD2'!$G192&lt;&gt;"",'PD2'!$G192*VLOOKUP('PD2'!$F192,'Group Information'!$A$19:$B$25,2,0),"")</f>
        <v/>
      </c>
      <c r="I192" s="241"/>
      <c r="J192" s="16"/>
      <c r="K192" s="16"/>
      <c r="L192" s="16"/>
      <c r="M192" s="16"/>
      <c r="N192" s="23"/>
      <c r="O192" s="16"/>
      <c r="P192" s="23"/>
      <c r="Q192" s="16"/>
      <c r="R192" s="16"/>
      <c r="T192" s="23" t="str">
        <f>IF('PD2'!$S192&lt;&gt;"",'PD2'!$S192*VLOOKUP('PD2'!$R192,#REF!,2,0),"")</f>
        <v/>
      </c>
      <c r="U192" s="16"/>
      <c r="V192" s="16"/>
      <c r="W192" s="16"/>
      <c r="X192" s="16"/>
      <c r="Y192" s="16"/>
      <c r="Z192" s="16"/>
      <c r="AA192" s="16"/>
      <c r="AB192" s="16"/>
      <c r="AC192" s="16"/>
      <c r="AD192" s="16"/>
    </row>
    <row r="193" spans="1:30" ht="18" customHeight="1" x14ac:dyDescent="0.35">
      <c r="A193" s="239"/>
      <c r="B193" s="224"/>
      <c r="C193" s="224"/>
      <c r="D193" s="222"/>
      <c r="E193" s="222"/>
      <c r="F193" s="223"/>
      <c r="G193" s="432" t="str">
        <f>IF('PD2'!$F193&lt;&gt;"",'PD2'!$C193*'PD2'!$D193+E193,"")</f>
        <v/>
      </c>
      <c r="H193" s="432" t="str">
        <f>IF('PD2'!$G193&lt;&gt;"",'PD2'!$G193*VLOOKUP('PD2'!$F193,'Group Information'!$A$19:$B$25,2,0),"")</f>
        <v/>
      </c>
      <c r="I193" s="241"/>
      <c r="J193" s="16"/>
      <c r="K193" s="16"/>
      <c r="L193" s="16"/>
      <c r="M193" s="16"/>
      <c r="N193" s="23"/>
      <c r="O193" s="16"/>
      <c r="P193" s="23"/>
      <c r="Q193" s="16"/>
      <c r="R193" s="16"/>
      <c r="T193" s="23" t="str">
        <f>IF('PD2'!$S193&lt;&gt;"",'PD2'!$S193*VLOOKUP('PD2'!$R193,#REF!,2,0),"")</f>
        <v/>
      </c>
      <c r="U193" s="16"/>
      <c r="V193" s="16"/>
      <c r="W193" s="16"/>
      <c r="X193" s="16"/>
      <c r="Y193" s="16"/>
      <c r="Z193" s="16"/>
      <c r="AA193" s="16"/>
      <c r="AB193" s="16"/>
      <c r="AC193" s="16"/>
      <c r="AD193" s="16"/>
    </row>
    <row r="194" spans="1:30" ht="18" customHeight="1" x14ac:dyDescent="0.35">
      <c r="A194" s="239"/>
      <c r="B194" s="224"/>
      <c r="C194" s="224"/>
      <c r="D194" s="222"/>
      <c r="E194" s="222"/>
      <c r="F194" s="223"/>
      <c r="G194" s="432" t="str">
        <f>IF('PD2'!$F194&lt;&gt;"",'PD2'!$C194*'PD2'!$D194+E194,"")</f>
        <v/>
      </c>
      <c r="H194" s="432" t="str">
        <f>IF('PD2'!$G194&lt;&gt;"",'PD2'!$G194*VLOOKUP('PD2'!$F194,'Group Information'!$A$19:$B$25,2,0),"")</f>
        <v/>
      </c>
      <c r="I194" s="241"/>
      <c r="J194" s="16"/>
      <c r="K194" s="16"/>
      <c r="L194" s="16"/>
      <c r="M194" s="16"/>
      <c r="N194" s="23"/>
      <c r="O194" s="16"/>
      <c r="P194" s="23"/>
      <c r="Q194" s="16"/>
      <c r="R194" s="16"/>
      <c r="T194" s="23" t="str">
        <f>IF('PD2'!$S194&lt;&gt;"",'PD2'!$S194*VLOOKUP('PD2'!$R194,#REF!,2,0),"")</f>
        <v/>
      </c>
      <c r="U194" s="16"/>
      <c r="V194" s="16"/>
      <c r="W194" s="16"/>
      <c r="X194" s="16"/>
      <c r="Y194" s="16"/>
      <c r="Z194" s="16"/>
      <c r="AA194" s="16"/>
      <c r="AB194" s="16"/>
      <c r="AC194" s="16"/>
      <c r="AD194" s="16"/>
    </row>
    <row r="195" spans="1:30" ht="18" customHeight="1" x14ac:dyDescent="0.35">
      <c r="A195" s="239"/>
      <c r="B195" s="224"/>
      <c r="C195" s="224"/>
      <c r="D195" s="222"/>
      <c r="E195" s="222"/>
      <c r="F195" s="223"/>
      <c r="G195" s="432" t="str">
        <f>IF('PD2'!$F195&lt;&gt;"",'PD2'!$C195*'PD2'!$D195+E195,"")</f>
        <v/>
      </c>
      <c r="H195" s="432" t="str">
        <f>IF('PD2'!$G195&lt;&gt;"",'PD2'!$G195*VLOOKUP('PD2'!$F195,'Group Information'!$A$19:$B$25,2,0),"")</f>
        <v/>
      </c>
      <c r="I195" s="241"/>
      <c r="J195" s="16"/>
      <c r="K195" s="16"/>
      <c r="L195" s="16"/>
      <c r="M195" s="16"/>
      <c r="N195" s="23"/>
      <c r="O195" s="16"/>
      <c r="P195" s="23"/>
      <c r="Q195" s="16"/>
      <c r="R195" s="16"/>
      <c r="T195" s="23" t="str">
        <f>IF('PD2'!$S195&lt;&gt;"",'PD2'!$S195*VLOOKUP('PD2'!$R195,#REF!,2,0),"")</f>
        <v/>
      </c>
      <c r="U195" s="16"/>
      <c r="V195" s="16"/>
      <c r="W195" s="16"/>
      <c r="X195" s="16"/>
      <c r="Y195" s="16"/>
      <c r="Z195" s="16"/>
      <c r="AA195" s="16"/>
      <c r="AB195" s="16"/>
      <c r="AC195" s="16"/>
      <c r="AD195" s="16"/>
    </row>
    <row r="196" spans="1:30" ht="18" customHeight="1" x14ac:dyDescent="0.35">
      <c r="A196" s="239"/>
      <c r="B196" s="224"/>
      <c r="C196" s="224"/>
      <c r="D196" s="222"/>
      <c r="E196" s="222"/>
      <c r="F196" s="223"/>
      <c r="G196" s="432" t="str">
        <f>IF('PD2'!$F196&lt;&gt;"",'PD2'!$C196*'PD2'!$D196+E196,"")</f>
        <v/>
      </c>
      <c r="H196" s="432" t="str">
        <f>IF('PD2'!$G196&lt;&gt;"",'PD2'!$G196*VLOOKUP('PD2'!$F196,'Group Information'!$A$19:$B$25,2,0),"")</f>
        <v/>
      </c>
      <c r="I196" s="241"/>
      <c r="J196" s="16"/>
      <c r="K196" s="16"/>
      <c r="L196" s="16"/>
      <c r="M196" s="16"/>
      <c r="N196" s="23"/>
      <c r="O196" s="16"/>
      <c r="P196" s="23"/>
      <c r="Q196" s="16"/>
      <c r="R196" s="16"/>
      <c r="T196" s="23" t="str">
        <f>IF('PD2'!$S196&lt;&gt;"",'PD2'!$S196*VLOOKUP('PD2'!$R196,#REF!,2,0),"")</f>
        <v/>
      </c>
      <c r="U196" s="16"/>
      <c r="V196" s="16"/>
      <c r="W196" s="16"/>
      <c r="X196" s="16"/>
      <c r="Y196" s="16"/>
      <c r="Z196" s="16"/>
      <c r="AA196" s="16"/>
      <c r="AB196" s="16"/>
      <c r="AC196" s="16"/>
      <c r="AD196" s="16"/>
    </row>
    <row r="197" spans="1:30" ht="18" customHeight="1" x14ac:dyDescent="0.35">
      <c r="A197" s="239"/>
      <c r="B197" s="224"/>
      <c r="C197" s="224"/>
      <c r="D197" s="222"/>
      <c r="E197" s="222"/>
      <c r="F197" s="223"/>
      <c r="G197" s="432" t="str">
        <f>IF('PD2'!$F197&lt;&gt;"",'PD2'!$C197*'PD2'!$D197+E197,"")</f>
        <v/>
      </c>
      <c r="H197" s="432" t="str">
        <f>IF('PD2'!$G197&lt;&gt;"",'PD2'!$G197*VLOOKUP('PD2'!$F197,'Group Information'!$A$19:$B$25,2,0),"")</f>
        <v/>
      </c>
      <c r="I197" s="241"/>
      <c r="J197" s="16"/>
      <c r="K197" s="16"/>
      <c r="L197" s="16"/>
      <c r="M197" s="16"/>
      <c r="N197" s="23"/>
      <c r="O197" s="16"/>
      <c r="P197" s="23"/>
      <c r="Q197" s="16"/>
      <c r="R197" s="16"/>
      <c r="T197" s="23" t="str">
        <f>IF('PD2'!$S197&lt;&gt;"",'PD2'!$S197*VLOOKUP('PD2'!$R197,#REF!,2,0),"")</f>
        <v/>
      </c>
      <c r="U197" s="16"/>
      <c r="V197" s="16"/>
      <c r="W197" s="16"/>
      <c r="X197" s="16"/>
      <c r="Y197" s="16"/>
      <c r="Z197" s="16"/>
      <c r="AA197" s="16"/>
      <c r="AB197" s="16"/>
      <c r="AC197" s="16"/>
      <c r="AD197" s="16"/>
    </row>
    <row r="198" spans="1:30" ht="18" customHeight="1" x14ac:dyDescent="0.35">
      <c r="A198" s="239"/>
      <c r="B198" s="224"/>
      <c r="C198" s="224"/>
      <c r="D198" s="222"/>
      <c r="E198" s="222"/>
      <c r="F198" s="223"/>
      <c r="G198" s="432" t="str">
        <f>IF('PD2'!$F198&lt;&gt;"",'PD2'!$C198*'PD2'!$D198+E198,"")</f>
        <v/>
      </c>
      <c r="H198" s="432" t="str">
        <f>IF('PD2'!$G198&lt;&gt;"",'PD2'!$G198*VLOOKUP('PD2'!$F198,'Group Information'!$A$19:$B$25,2,0),"")</f>
        <v/>
      </c>
      <c r="I198" s="241"/>
      <c r="J198" s="16"/>
      <c r="K198" s="16"/>
      <c r="L198" s="16"/>
      <c r="M198" s="16"/>
      <c r="N198" s="23"/>
      <c r="O198" s="16"/>
      <c r="P198" s="23"/>
      <c r="Q198" s="16"/>
      <c r="R198" s="16"/>
      <c r="T198" s="23" t="str">
        <f>IF('PD2'!$S198&lt;&gt;"",'PD2'!$S198*VLOOKUP('PD2'!$R198,#REF!,2,0),"")</f>
        <v/>
      </c>
      <c r="U198" s="16"/>
      <c r="V198" s="16"/>
      <c r="W198" s="16"/>
      <c r="X198" s="16"/>
      <c r="Y198" s="16"/>
      <c r="Z198" s="16"/>
      <c r="AA198" s="16"/>
      <c r="AB198" s="16"/>
      <c r="AC198" s="16"/>
      <c r="AD198" s="16"/>
    </row>
    <row r="199" spans="1:30" ht="18" customHeight="1" x14ac:dyDescent="0.35">
      <c r="A199" s="239"/>
      <c r="B199" s="224"/>
      <c r="C199" s="224"/>
      <c r="D199" s="222"/>
      <c r="E199" s="222"/>
      <c r="F199" s="223"/>
      <c r="G199" s="432" t="str">
        <f>IF('PD2'!$F199&lt;&gt;"",'PD2'!$C199*'PD2'!$D199+E199,"")</f>
        <v/>
      </c>
      <c r="H199" s="432" t="str">
        <f>IF('PD2'!$G199&lt;&gt;"",'PD2'!$G199*VLOOKUP('PD2'!$F199,'Group Information'!$A$19:$B$25,2,0),"")</f>
        <v/>
      </c>
      <c r="I199" s="241"/>
      <c r="J199" s="16"/>
      <c r="K199" s="16"/>
      <c r="L199" s="16"/>
      <c r="M199" s="16"/>
      <c r="N199" s="23"/>
      <c r="O199" s="16"/>
      <c r="P199" s="23"/>
      <c r="Q199" s="16"/>
      <c r="R199" s="16"/>
      <c r="T199" s="23" t="str">
        <f>IF('PD2'!$S199&lt;&gt;"",'PD2'!$S199*VLOOKUP('PD2'!$R199,#REF!,2,0),"")</f>
        <v/>
      </c>
      <c r="U199" s="16"/>
      <c r="V199" s="16"/>
      <c r="W199" s="16"/>
      <c r="X199" s="16"/>
      <c r="Y199" s="16"/>
      <c r="Z199" s="16"/>
      <c r="AA199" s="16"/>
      <c r="AB199" s="16"/>
      <c r="AC199" s="16"/>
      <c r="AD199" s="16"/>
    </row>
    <row r="200" spans="1:30" ht="18" customHeight="1" x14ac:dyDescent="0.35">
      <c r="A200" s="239"/>
      <c r="B200" s="224"/>
      <c r="C200" s="224"/>
      <c r="D200" s="222"/>
      <c r="E200" s="222"/>
      <c r="F200" s="223"/>
      <c r="G200" s="432" t="str">
        <f>IF('PD2'!$F200&lt;&gt;"",'PD2'!$C200*'PD2'!$D200+E200,"")</f>
        <v/>
      </c>
      <c r="H200" s="432" t="str">
        <f>IF('PD2'!$G200&lt;&gt;"",'PD2'!$G200*VLOOKUP('PD2'!$F200,'Group Information'!$A$19:$B$25,2,0),"")</f>
        <v/>
      </c>
      <c r="I200" s="241"/>
      <c r="J200" s="16"/>
      <c r="K200" s="16"/>
      <c r="L200" s="16"/>
      <c r="M200" s="16"/>
      <c r="N200" s="23"/>
      <c r="O200" s="16"/>
      <c r="P200" s="23"/>
      <c r="Q200" s="16"/>
      <c r="R200" s="16"/>
      <c r="T200" s="23" t="str">
        <f>IF('PD2'!$S200&lt;&gt;"",'PD2'!$S200*VLOOKUP('PD2'!$R200,#REF!,2,0),"")</f>
        <v/>
      </c>
      <c r="U200" s="16"/>
      <c r="V200" s="16"/>
      <c r="W200" s="16"/>
      <c r="X200" s="16"/>
      <c r="Y200" s="16"/>
      <c r="Z200" s="16"/>
      <c r="AA200" s="16"/>
      <c r="AB200" s="16"/>
      <c r="AC200" s="16"/>
      <c r="AD200" s="16"/>
    </row>
    <row r="201" spans="1:30" ht="18" customHeight="1" x14ac:dyDescent="0.35">
      <c r="A201" s="239"/>
      <c r="B201" s="224"/>
      <c r="C201" s="224"/>
      <c r="D201" s="222"/>
      <c r="E201" s="222"/>
      <c r="F201" s="223"/>
      <c r="G201" s="432" t="str">
        <f>IF('PD2'!$F201&lt;&gt;"",'PD2'!$C201*'PD2'!$D201+E201,"")</f>
        <v/>
      </c>
      <c r="H201" s="432" t="str">
        <f>IF('PD2'!$G201&lt;&gt;"",'PD2'!$G201*VLOOKUP('PD2'!$F201,'Group Information'!$A$19:$B$25,2,0),"")</f>
        <v/>
      </c>
      <c r="I201" s="241"/>
      <c r="J201" s="16"/>
      <c r="K201" s="16"/>
      <c r="L201" s="16"/>
      <c r="M201" s="16"/>
      <c r="N201" s="23"/>
      <c r="O201" s="16"/>
      <c r="P201" s="23"/>
      <c r="Q201" s="16"/>
      <c r="R201" s="16"/>
      <c r="T201" s="23" t="str">
        <f>IF('PD2'!$S201&lt;&gt;"",'PD2'!$S201*VLOOKUP('PD2'!$R201,#REF!,2,0),"")</f>
        <v/>
      </c>
      <c r="U201" s="16"/>
      <c r="V201" s="16"/>
      <c r="W201" s="16"/>
      <c r="X201" s="16"/>
      <c r="Y201" s="16"/>
      <c r="Z201" s="16"/>
      <c r="AA201" s="16"/>
      <c r="AB201" s="16"/>
      <c r="AC201" s="16"/>
      <c r="AD201" s="16"/>
    </row>
    <row r="202" spans="1:30" ht="18" customHeight="1" x14ac:dyDescent="0.35">
      <c r="A202" s="239"/>
      <c r="B202" s="224"/>
      <c r="C202" s="224"/>
      <c r="D202" s="222"/>
      <c r="E202" s="222"/>
      <c r="F202" s="223"/>
      <c r="G202" s="432" t="str">
        <f>IF('PD2'!$F202&lt;&gt;"",'PD2'!$C202*'PD2'!$D202+E202,"")</f>
        <v/>
      </c>
      <c r="H202" s="432" t="str">
        <f>IF('PD2'!$G202&lt;&gt;"",'PD2'!$G202*VLOOKUP('PD2'!$F202,'Group Information'!$A$19:$B$25,2,0),"")</f>
        <v/>
      </c>
      <c r="I202" s="241"/>
      <c r="J202" s="16"/>
      <c r="K202" s="16"/>
      <c r="L202" s="16"/>
      <c r="M202" s="16"/>
      <c r="N202" s="23"/>
      <c r="O202" s="16"/>
      <c r="P202" s="23"/>
      <c r="Q202" s="16"/>
      <c r="R202" s="16"/>
      <c r="T202" s="23" t="str">
        <f>IF('PD2'!$S202&lt;&gt;"",'PD2'!$S202*VLOOKUP('PD2'!$R202,#REF!,2,0),"")</f>
        <v/>
      </c>
      <c r="U202" s="16"/>
      <c r="V202" s="16"/>
      <c r="W202" s="16"/>
      <c r="X202" s="16"/>
      <c r="Y202" s="16"/>
      <c r="Z202" s="16"/>
      <c r="AA202" s="16"/>
      <c r="AB202" s="16"/>
      <c r="AC202" s="16"/>
      <c r="AD202" s="16"/>
    </row>
    <row r="203" spans="1:30" ht="18" customHeight="1" x14ac:dyDescent="0.35">
      <c r="A203" s="239"/>
      <c r="B203" s="224"/>
      <c r="C203" s="224"/>
      <c r="D203" s="222"/>
      <c r="E203" s="222"/>
      <c r="F203" s="223"/>
      <c r="G203" s="432" t="str">
        <f>IF('PD2'!$F203&lt;&gt;"",'PD2'!$C203*'PD2'!$D203+E203,"")</f>
        <v/>
      </c>
      <c r="H203" s="432" t="str">
        <f>IF('PD2'!$G203&lt;&gt;"",'PD2'!$G203*VLOOKUP('PD2'!$F203,'Group Information'!$A$19:$B$25,2,0),"")</f>
        <v/>
      </c>
      <c r="I203" s="241"/>
      <c r="J203" s="16"/>
      <c r="K203" s="16"/>
      <c r="L203" s="16"/>
      <c r="M203" s="16"/>
      <c r="N203" s="23"/>
      <c r="O203" s="16"/>
      <c r="P203" s="23"/>
      <c r="Q203" s="16"/>
      <c r="R203" s="16"/>
      <c r="T203" s="23" t="str">
        <f>IF('PD2'!$S203&lt;&gt;"",'PD2'!$S203*VLOOKUP('PD2'!$R203,#REF!,2,0),"")</f>
        <v/>
      </c>
      <c r="U203" s="16"/>
      <c r="V203" s="16"/>
      <c r="W203" s="16"/>
      <c r="X203" s="16"/>
      <c r="Y203" s="16"/>
      <c r="Z203" s="16"/>
      <c r="AA203" s="16"/>
      <c r="AB203" s="16"/>
      <c r="AC203" s="16"/>
      <c r="AD203" s="16"/>
    </row>
    <row r="204" spans="1:30" ht="18" customHeight="1" x14ac:dyDescent="0.35">
      <c r="A204" s="239"/>
      <c r="B204" s="224"/>
      <c r="C204" s="224"/>
      <c r="D204" s="222"/>
      <c r="E204" s="222"/>
      <c r="F204" s="223"/>
      <c r="G204" s="432" t="str">
        <f>IF('PD2'!$F204&lt;&gt;"",'PD2'!$C204*'PD2'!$D204+E204,"")</f>
        <v/>
      </c>
      <c r="H204" s="432" t="str">
        <f>IF('PD2'!$G204&lt;&gt;"",'PD2'!$G204*VLOOKUP('PD2'!$F204,'Group Information'!$A$19:$B$25,2,0),"")</f>
        <v/>
      </c>
      <c r="I204" s="241"/>
      <c r="J204" s="16"/>
      <c r="K204" s="16"/>
      <c r="L204" s="16"/>
      <c r="M204" s="16"/>
      <c r="N204" s="23"/>
      <c r="O204" s="16"/>
      <c r="P204" s="23"/>
      <c r="Q204" s="16"/>
      <c r="R204" s="16"/>
      <c r="T204" s="23" t="str">
        <f>IF('PD2'!$S204&lt;&gt;"",'PD2'!$S204*VLOOKUP('PD2'!$R204,#REF!,2,0),"")</f>
        <v/>
      </c>
      <c r="U204" s="16"/>
      <c r="V204" s="16"/>
      <c r="W204" s="16"/>
      <c r="X204" s="16"/>
      <c r="Y204" s="16"/>
      <c r="Z204" s="16"/>
      <c r="AA204" s="16"/>
      <c r="AB204" s="16"/>
      <c r="AC204" s="16"/>
      <c r="AD204" s="16"/>
    </row>
    <row r="205" spans="1:30" ht="18" customHeight="1" x14ac:dyDescent="0.35">
      <c r="A205" s="239"/>
      <c r="B205" s="224"/>
      <c r="C205" s="224"/>
      <c r="D205" s="222"/>
      <c r="E205" s="222"/>
      <c r="F205" s="223"/>
      <c r="G205" s="432" t="str">
        <f>IF('PD2'!$F205&lt;&gt;"",'PD2'!$C205*'PD2'!$D205+E205,"")</f>
        <v/>
      </c>
      <c r="H205" s="432" t="str">
        <f>IF('PD2'!$G205&lt;&gt;"",'PD2'!$G205*VLOOKUP('PD2'!$F205,'Group Information'!$A$19:$B$25,2,0),"")</f>
        <v/>
      </c>
      <c r="I205" s="241"/>
      <c r="J205" s="16"/>
      <c r="K205" s="16"/>
      <c r="L205" s="16"/>
      <c r="M205" s="16"/>
      <c r="N205" s="23"/>
      <c r="O205" s="16"/>
      <c r="P205" s="23"/>
      <c r="Q205" s="16"/>
      <c r="R205" s="16"/>
      <c r="T205" s="23" t="str">
        <f>IF('PD2'!$S205&lt;&gt;"",'PD2'!$S205*VLOOKUP('PD2'!$R205,#REF!,2,0),"")</f>
        <v/>
      </c>
      <c r="U205" s="16"/>
      <c r="V205" s="16"/>
      <c r="W205" s="16"/>
      <c r="X205" s="16"/>
      <c r="Y205" s="16"/>
      <c r="Z205" s="16"/>
      <c r="AA205" s="16"/>
      <c r="AB205" s="16"/>
      <c r="AC205" s="16"/>
      <c r="AD205" s="16"/>
    </row>
    <row r="206" spans="1:30" ht="18" customHeight="1" x14ac:dyDescent="0.35">
      <c r="A206" s="239"/>
      <c r="B206" s="224"/>
      <c r="C206" s="224"/>
      <c r="D206" s="222"/>
      <c r="E206" s="222"/>
      <c r="F206" s="223"/>
      <c r="G206" s="432" t="str">
        <f>IF('PD2'!$F206&lt;&gt;"",'PD2'!$C206*'PD2'!$D206+E206,"")</f>
        <v/>
      </c>
      <c r="H206" s="432" t="str">
        <f>IF('PD2'!$G206&lt;&gt;"",'PD2'!$G206*VLOOKUP('PD2'!$F206,'Group Information'!$A$19:$B$25,2,0),"")</f>
        <v/>
      </c>
      <c r="I206" s="241"/>
      <c r="J206" s="16"/>
      <c r="K206" s="16"/>
      <c r="L206" s="16"/>
      <c r="M206" s="16"/>
      <c r="N206" s="23"/>
      <c r="O206" s="16"/>
      <c r="P206" s="23"/>
      <c r="Q206" s="16"/>
      <c r="R206" s="16"/>
      <c r="T206" s="23" t="str">
        <f>IF('PD2'!$S206&lt;&gt;"",'PD2'!$S206*VLOOKUP('PD2'!$R206,#REF!,2,0),"")</f>
        <v/>
      </c>
      <c r="U206" s="16"/>
      <c r="V206" s="16"/>
      <c r="W206" s="16"/>
      <c r="X206" s="16"/>
      <c r="Y206" s="16"/>
      <c r="Z206" s="16"/>
      <c r="AA206" s="16"/>
      <c r="AB206" s="16"/>
      <c r="AC206" s="16"/>
      <c r="AD206" s="16"/>
    </row>
    <row r="207" spans="1:30" ht="18" customHeight="1" x14ac:dyDescent="0.35">
      <c r="A207" s="239"/>
      <c r="B207" s="224"/>
      <c r="C207" s="224"/>
      <c r="D207" s="222"/>
      <c r="E207" s="222"/>
      <c r="F207" s="223"/>
      <c r="G207" s="432" t="str">
        <f>IF('PD2'!$F207&lt;&gt;"",'PD2'!$C207*'PD2'!$D207+E207,"")</f>
        <v/>
      </c>
      <c r="H207" s="432" t="str">
        <f>IF('PD2'!$G207&lt;&gt;"",'PD2'!$G207*VLOOKUP('PD2'!$F207,'Group Information'!$A$19:$B$25,2,0),"")</f>
        <v/>
      </c>
      <c r="I207" s="241"/>
      <c r="J207" s="16"/>
      <c r="K207" s="16"/>
      <c r="L207" s="16"/>
      <c r="M207" s="16"/>
      <c r="N207" s="23"/>
      <c r="O207" s="16"/>
      <c r="P207" s="23"/>
      <c r="Q207" s="16"/>
      <c r="R207" s="16"/>
      <c r="T207" s="23" t="str">
        <f>IF('PD2'!$S207&lt;&gt;"",'PD2'!$S207*VLOOKUP('PD2'!$R207,#REF!,2,0),"")</f>
        <v/>
      </c>
      <c r="U207" s="16"/>
      <c r="V207" s="16"/>
      <c r="W207" s="16"/>
      <c r="X207" s="16"/>
      <c r="Y207" s="16"/>
      <c r="Z207" s="16"/>
      <c r="AA207" s="16"/>
      <c r="AB207" s="16"/>
      <c r="AC207" s="16"/>
      <c r="AD207" s="16"/>
    </row>
    <row r="208" spans="1:30" ht="18" customHeight="1" x14ac:dyDescent="0.35">
      <c r="A208" s="239"/>
      <c r="B208" s="224"/>
      <c r="C208" s="224"/>
      <c r="D208" s="222"/>
      <c r="E208" s="222"/>
      <c r="F208" s="223"/>
      <c r="G208" s="432" t="str">
        <f>IF('PD2'!$F208&lt;&gt;"",'PD2'!$C208*'PD2'!$D208+E208,"")</f>
        <v/>
      </c>
      <c r="H208" s="432" t="str">
        <f>IF('PD2'!$G208&lt;&gt;"",'PD2'!$G208*VLOOKUP('PD2'!$F208,'Group Information'!$A$19:$B$25,2,0),"")</f>
        <v/>
      </c>
      <c r="I208" s="241"/>
      <c r="J208" s="16"/>
      <c r="K208" s="16"/>
      <c r="L208" s="16"/>
      <c r="M208" s="16"/>
      <c r="N208" s="23"/>
      <c r="O208" s="16"/>
      <c r="P208" s="23"/>
      <c r="Q208" s="16"/>
      <c r="R208" s="16"/>
      <c r="T208" s="23" t="str">
        <f>IF('PD2'!$S208&lt;&gt;"",'PD2'!$S208*VLOOKUP('PD2'!$R208,#REF!,2,0),"")</f>
        <v/>
      </c>
      <c r="U208" s="16"/>
      <c r="V208" s="16"/>
      <c r="W208" s="16"/>
      <c r="X208" s="16"/>
      <c r="Y208" s="16"/>
      <c r="Z208" s="16"/>
      <c r="AA208" s="16"/>
      <c r="AB208" s="16"/>
      <c r="AC208" s="16"/>
      <c r="AD208" s="16"/>
    </row>
    <row r="209" spans="1:30" ht="18" customHeight="1" x14ac:dyDescent="0.35">
      <c r="A209" s="239"/>
      <c r="B209" s="224"/>
      <c r="C209" s="224"/>
      <c r="D209" s="222"/>
      <c r="E209" s="222"/>
      <c r="F209" s="223"/>
      <c r="G209" s="432" t="str">
        <f>IF('PD2'!$F209&lt;&gt;"",'PD2'!$C209*'PD2'!$D209+E209,"")</f>
        <v/>
      </c>
      <c r="H209" s="432" t="str">
        <f>IF('PD2'!$G209&lt;&gt;"",'PD2'!$G209*VLOOKUP('PD2'!$F209,'Group Information'!$A$19:$B$25,2,0),"")</f>
        <v/>
      </c>
      <c r="I209" s="241"/>
      <c r="J209" s="16"/>
      <c r="K209" s="16"/>
      <c r="L209" s="16"/>
      <c r="M209" s="16"/>
      <c r="N209" s="23"/>
      <c r="O209" s="16"/>
      <c r="P209" s="23"/>
      <c r="Q209" s="16"/>
      <c r="R209" s="16"/>
      <c r="T209" s="23" t="str">
        <f>IF('PD2'!$S209&lt;&gt;"",'PD2'!$S209*VLOOKUP('PD2'!$R209,#REF!,2,0),"")</f>
        <v/>
      </c>
      <c r="U209" s="16"/>
      <c r="V209" s="16"/>
      <c r="W209" s="16"/>
      <c r="X209" s="16"/>
      <c r="Y209" s="16"/>
      <c r="Z209" s="16"/>
      <c r="AA209" s="16"/>
      <c r="AB209" s="16"/>
      <c r="AC209" s="16"/>
      <c r="AD209" s="16"/>
    </row>
    <row r="210" spans="1:30" ht="18" customHeight="1" x14ac:dyDescent="0.35">
      <c r="A210" s="239"/>
      <c r="B210" s="224"/>
      <c r="C210" s="224"/>
      <c r="D210" s="222"/>
      <c r="E210" s="222"/>
      <c r="F210" s="223"/>
      <c r="G210" s="432" t="str">
        <f>IF('PD2'!$F210&lt;&gt;"",'PD2'!$C210*'PD2'!$D210+E210,"")</f>
        <v/>
      </c>
      <c r="H210" s="432" t="str">
        <f>IF('PD2'!$G210&lt;&gt;"",'PD2'!$G210*VLOOKUP('PD2'!$F210,'Group Information'!$A$19:$B$25,2,0),"")</f>
        <v/>
      </c>
      <c r="I210" s="241"/>
      <c r="J210" s="16"/>
      <c r="K210" s="16"/>
      <c r="L210" s="16"/>
      <c r="M210" s="16"/>
      <c r="N210" s="23"/>
      <c r="O210" s="16"/>
      <c r="P210" s="23"/>
      <c r="Q210" s="16"/>
      <c r="R210" s="16"/>
      <c r="T210" s="23" t="str">
        <f>IF('PD2'!$S210&lt;&gt;"",'PD2'!$S210*VLOOKUP('PD2'!$R210,#REF!,2,0),"")</f>
        <v/>
      </c>
      <c r="U210" s="16"/>
      <c r="V210" s="16"/>
      <c r="W210" s="16"/>
      <c r="X210" s="16"/>
      <c r="Y210" s="16"/>
      <c r="Z210" s="16"/>
      <c r="AA210" s="16"/>
      <c r="AB210" s="16"/>
      <c r="AC210" s="16"/>
      <c r="AD210" s="16"/>
    </row>
    <row r="211" spans="1:30" ht="18" customHeight="1" x14ac:dyDescent="0.35">
      <c r="A211" s="239"/>
      <c r="B211" s="224"/>
      <c r="C211" s="224"/>
      <c r="D211" s="222"/>
      <c r="E211" s="222"/>
      <c r="F211" s="223"/>
      <c r="G211" s="432" t="str">
        <f>IF('PD2'!$F211&lt;&gt;"",'PD2'!$C211*'PD2'!$D211+E211,"")</f>
        <v/>
      </c>
      <c r="H211" s="432" t="str">
        <f>IF('PD2'!$G211&lt;&gt;"",'PD2'!$G211*VLOOKUP('PD2'!$F211,'Group Information'!$A$19:$B$25,2,0),"")</f>
        <v/>
      </c>
      <c r="I211" s="241"/>
      <c r="J211" s="16"/>
      <c r="K211" s="16"/>
      <c r="L211" s="16"/>
      <c r="M211" s="16"/>
      <c r="N211" s="23"/>
      <c r="O211" s="16"/>
      <c r="P211" s="23"/>
      <c r="Q211" s="16"/>
      <c r="R211" s="16"/>
      <c r="T211" s="23" t="str">
        <f>IF('PD2'!$S211&lt;&gt;"",'PD2'!$S211*VLOOKUP('PD2'!$R211,#REF!,2,0),"")</f>
        <v/>
      </c>
      <c r="U211" s="16"/>
      <c r="V211" s="16"/>
      <c r="W211" s="16"/>
      <c r="X211" s="16"/>
      <c r="Y211" s="16"/>
      <c r="Z211" s="16"/>
      <c r="AA211" s="16"/>
      <c r="AB211" s="16"/>
      <c r="AC211" s="16"/>
      <c r="AD211" s="16"/>
    </row>
    <row r="212" spans="1:30" ht="18" customHeight="1" x14ac:dyDescent="0.35">
      <c r="A212" s="239"/>
      <c r="B212" s="224"/>
      <c r="C212" s="224"/>
      <c r="D212" s="222"/>
      <c r="E212" s="222"/>
      <c r="F212" s="223"/>
      <c r="G212" s="432" t="str">
        <f>IF('PD2'!$F212&lt;&gt;"",'PD2'!$C212*'PD2'!$D212+E212,"")</f>
        <v/>
      </c>
      <c r="H212" s="432" t="str">
        <f>IF('PD2'!$G212&lt;&gt;"",'PD2'!$G212*VLOOKUP('PD2'!$F212,'Group Information'!$A$19:$B$25,2,0),"")</f>
        <v/>
      </c>
      <c r="I212" s="241"/>
      <c r="J212" s="16"/>
      <c r="K212" s="16"/>
      <c r="L212" s="16"/>
      <c r="M212" s="16"/>
      <c r="N212" s="23"/>
      <c r="O212" s="16"/>
      <c r="P212" s="23"/>
      <c r="Q212" s="16"/>
      <c r="R212" s="16"/>
      <c r="T212" s="23" t="str">
        <f>IF('PD2'!$S212&lt;&gt;"",'PD2'!$S212*VLOOKUP('PD2'!$R212,#REF!,2,0),"")</f>
        <v/>
      </c>
      <c r="U212" s="16"/>
      <c r="V212" s="16"/>
      <c r="W212" s="16"/>
      <c r="X212" s="16"/>
      <c r="Y212" s="16"/>
      <c r="Z212" s="16"/>
      <c r="AA212" s="16"/>
      <c r="AB212" s="16"/>
      <c r="AC212" s="16"/>
      <c r="AD212" s="16"/>
    </row>
    <row r="213" spans="1:30" ht="18" customHeight="1" x14ac:dyDescent="0.35">
      <c r="A213" s="239"/>
      <c r="B213" s="224"/>
      <c r="C213" s="224"/>
      <c r="D213" s="222"/>
      <c r="E213" s="222"/>
      <c r="F213" s="223"/>
      <c r="G213" s="432" t="str">
        <f>IF('PD2'!$F213&lt;&gt;"",'PD2'!$C213*'PD2'!$D213+E213,"")</f>
        <v/>
      </c>
      <c r="H213" s="432" t="str">
        <f>IF('PD2'!$G213&lt;&gt;"",'PD2'!$G213*VLOOKUP('PD2'!$F213,'Group Information'!$A$19:$B$25,2,0),"")</f>
        <v/>
      </c>
      <c r="I213" s="241"/>
      <c r="J213" s="16"/>
      <c r="K213" s="16"/>
      <c r="L213" s="16"/>
      <c r="M213" s="16"/>
      <c r="N213" s="23"/>
      <c r="O213" s="16"/>
      <c r="P213" s="23"/>
      <c r="Q213" s="16"/>
      <c r="R213" s="16"/>
      <c r="T213" s="23" t="str">
        <f>IF('PD2'!$S213&lt;&gt;"",'PD2'!$S213*VLOOKUP('PD2'!$R213,#REF!,2,0),"")</f>
        <v/>
      </c>
      <c r="U213" s="16"/>
      <c r="V213" s="16"/>
      <c r="W213" s="16"/>
      <c r="X213" s="16"/>
      <c r="Y213" s="16"/>
      <c r="Z213" s="16"/>
      <c r="AA213" s="16"/>
      <c r="AB213" s="16"/>
      <c r="AC213" s="16"/>
      <c r="AD213" s="16"/>
    </row>
    <row r="214" spans="1:30" ht="18" customHeight="1" x14ac:dyDescent="0.35">
      <c r="A214" s="239"/>
      <c r="B214" s="224"/>
      <c r="C214" s="224"/>
      <c r="D214" s="222"/>
      <c r="E214" s="222"/>
      <c r="F214" s="223"/>
      <c r="G214" s="432" t="str">
        <f>IF('PD2'!$F214&lt;&gt;"",'PD2'!$C214*'PD2'!$D214+E214,"")</f>
        <v/>
      </c>
      <c r="H214" s="432" t="str">
        <f>IF('PD2'!$G214&lt;&gt;"",'PD2'!$G214*VLOOKUP('PD2'!$F214,'Group Information'!$A$19:$B$25,2,0),"")</f>
        <v/>
      </c>
      <c r="I214" s="241"/>
      <c r="J214" s="16"/>
      <c r="K214" s="16"/>
      <c r="L214" s="16"/>
      <c r="M214" s="16"/>
      <c r="N214" s="23"/>
      <c r="O214" s="16"/>
      <c r="P214" s="23"/>
      <c r="Q214" s="16"/>
      <c r="R214" s="16"/>
      <c r="T214" s="23" t="str">
        <f>IF('PD2'!$S214&lt;&gt;"",'PD2'!$S214*VLOOKUP('PD2'!$R214,#REF!,2,0),"")</f>
        <v/>
      </c>
      <c r="U214" s="16"/>
      <c r="V214" s="16"/>
      <c r="W214" s="16"/>
      <c r="X214" s="16"/>
      <c r="Y214" s="16"/>
      <c r="Z214" s="16"/>
      <c r="AA214" s="16"/>
      <c r="AB214" s="16"/>
      <c r="AC214" s="16"/>
      <c r="AD214" s="16"/>
    </row>
    <row r="215" spans="1:30" ht="18" customHeight="1" x14ac:dyDescent="0.35">
      <c r="A215" s="239"/>
      <c r="B215" s="224"/>
      <c r="C215" s="224"/>
      <c r="D215" s="222"/>
      <c r="E215" s="222"/>
      <c r="F215" s="223"/>
      <c r="G215" s="432" t="str">
        <f>IF('PD2'!$F215&lt;&gt;"",'PD2'!$C215*'PD2'!$D215+E215,"")</f>
        <v/>
      </c>
      <c r="H215" s="432" t="str">
        <f>IF('PD2'!$G215&lt;&gt;"",'PD2'!$G215*VLOOKUP('PD2'!$F215,'Group Information'!$A$19:$B$25,2,0),"")</f>
        <v/>
      </c>
      <c r="I215" s="241"/>
      <c r="J215" s="16"/>
      <c r="K215" s="16"/>
      <c r="L215" s="16"/>
      <c r="M215" s="16"/>
      <c r="N215" s="23"/>
      <c r="O215" s="16"/>
      <c r="P215" s="23"/>
      <c r="Q215" s="16"/>
      <c r="R215" s="16"/>
      <c r="T215" s="23" t="str">
        <f>IF('PD2'!$S215&lt;&gt;"",'PD2'!$S215*VLOOKUP('PD2'!$R215,#REF!,2,0),"")</f>
        <v/>
      </c>
      <c r="U215" s="16"/>
      <c r="V215" s="16"/>
      <c r="W215" s="16"/>
      <c r="X215" s="16"/>
      <c r="Y215" s="16"/>
      <c r="Z215" s="16"/>
      <c r="AA215" s="16"/>
      <c r="AB215" s="16"/>
      <c r="AC215" s="16"/>
      <c r="AD215" s="16"/>
    </row>
    <row r="216" spans="1:30" ht="18" customHeight="1" x14ac:dyDescent="0.35">
      <c r="A216" s="239"/>
      <c r="B216" s="224"/>
      <c r="C216" s="224"/>
      <c r="D216" s="222"/>
      <c r="E216" s="222"/>
      <c r="F216" s="223"/>
      <c r="G216" s="432" t="str">
        <f>IF('PD2'!$F216&lt;&gt;"",'PD2'!$C216*'PD2'!$D216+E216,"")</f>
        <v/>
      </c>
      <c r="H216" s="432" t="str">
        <f>IF('PD2'!$G216&lt;&gt;"",'PD2'!$G216*VLOOKUP('PD2'!$F216,'Group Information'!$A$19:$B$25,2,0),"")</f>
        <v/>
      </c>
      <c r="I216" s="241"/>
      <c r="J216" s="16"/>
      <c r="K216" s="16"/>
      <c r="L216" s="16"/>
      <c r="M216" s="16"/>
      <c r="N216" s="23"/>
      <c r="O216" s="16"/>
      <c r="P216" s="23"/>
      <c r="Q216" s="16"/>
      <c r="R216" s="16"/>
      <c r="T216" s="23" t="str">
        <f>IF('PD2'!$S216&lt;&gt;"",'PD2'!$S216*VLOOKUP('PD2'!$R216,#REF!,2,0),"")</f>
        <v/>
      </c>
      <c r="U216" s="16"/>
      <c r="V216" s="16"/>
      <c r="W216" s="16"/>
      <c r="X216" s="16"/>
      <c r="Y216" s="16"/>
      <c r="Z216" s="16"/>
      <c r="AA216" s="16"/>
      <c r="AB216" s="16"/>
      <c r="AC216" s="16"/>
      <c r="AD216" s="16"/>
    </row>
    <row r="217" spans="1:30" ht="18" customHeight="1" x14ac:dyDescent="0.35">
      <c r="A217" s="239"/>
      <c r="B217" s="224"/>
      <c r="C217" s="224"/>
      <c r="D217" s="222"/>
      <c r="E217" s="222"/>
      <c r="F217" s="223"/>
      <c r="G217" s="432" t="str">
        <f>IF('PD2'!$F217&lt;&gt;"",'PD2'!$C217*'PD2'!$D217+E217,"")</f>
        <v/>
      </c>
      <c r="H217" s="432" t="str">
        <f>IF('PD2'!$G217&lt;&gt;"",'PD2'!$G217*VLOOKUP('PD2'!$F217,'Group Information'!$A$19:$B$25,2,0),"")</f>
        <v/>
      </c>
      <c r="I217" s="241"/>
      <c r="J217" s="16"/>
      <c r="K217" s="16"/>
      <c r="L217" s="16"/>
      <c r="M217" s="16"/>
      <c r="N217" s="23"/>
      <c r="O217" s="16"/>
      <c r="P217" s="23"/>
      <c r="Q217" s="16"/>
      <c r="R217" s="16"/>
      <c r="T217" s="23" t="str">
        <f>IF('PD2'!$S217&lt;&gt;"",'PD2'!$S217*VLOOKUP('PD2'!$R217,#REF!,2,0),"")</f>
        <v/>
      </c>
      <c r="U217" s="16"/>
      <c r="V217" s="16"/>
      <c r="W217" s="16"/>
      <c r="X217" s="16"/>
      <c r="Y217" s="16"/>
      <c r="Z217" s="16"/>
      <c r="AA217" s="16"/>
      <c r="AB217" s="16"/>
      <c r="AC217" s="16"/>
      <c r="AD217" s="16"/>
    </row>
    <row r="218" spans="1:30" ht="18" customHeight="1" x14ac:dyDescent="0.35">
      <c r="A218" s="239"/>
      <c r="B218" s="224"/>
      <c r="C218" s="224"/>
      <c r="D218" s="222"/>
      <c r="E218" s="222"/>
      <c r="F218" s="223"/>
      <c r="G218" s="432" t="str">
        <f>IF('PD2'!$F218&lt;&gt;"",'PD2'!$C218*'PD2'!$D218+E218,"")</f>
        <v/>
      </c>
      <c r="H218" s="432" t="str">
        <f>IF('PD2'!$G218&lt;&gt;"",'PD2'!$G218*VLOOKUP('PD2'!$F218,'Group Information'!$A$19:$B$25,2,0),"")</f>
        <v/>
      </c>
      <c r="I218" s="241"/>
      <c r="J218" s="16"/>
      <c r="K218" s="16"/>
      <c r="L218" s="16"/>
      <c r="M218" s="16"/>
      <c r="N218" s="23"/>
      <c r="O218" s="16"/>
      <c r="P218" s="23"/>
      <c r="Q218" s="16"/>
      <c r="R218" s="16"/>
      <c r="T218" s="23" t="str">
        <f>IF('PD2'!$S218&lt;&gt;"",'PD2'!$S218*VLOOKUP('PD2'!$R218,#REF!,2,0),"")</f>
        <v/>
      </c>
      <c r="U218" s="16"/>
      <c r="V218" s="16"/>
      <c r="W218" s="16"/>
      <c r="X218" s="16"/>
      <c r="Y218" s="16"/>
      <c r="Z218" s="16"/>
      <c r="AA218" s="16"/>
      <c r="AB218" s="16"/>
      <c r="AC218" s="16"/>
      <c r="AD218" s="16"/>
    </row>
    <row r="219" spans="1:30" ht="18" customHeight="1" x14ac:dyDescent="0.35">
      <c r="A219" s="239"/>
      <c r="B219" s="224"/>
      <c r="C219" s="224"/>
      <c r="D219" s="222"/>
      <c r="E219" s="222"/>
      <c r="F219" s="223"/>
      <c r="G219" s="432" t="str">
        <f>IF('PD2'!$F219&lt;&gt;"",'PD2'!$C219*'PD2'!$D219+E219,"")</f>
        <v/>
      </c>
      <c r="H219" s="432" t="str">
        <f>IF('PD2'!$G219&lt;&gt;"",'PD2'!$G219*VLOOKUP('PD2'!$F219,'Group Information'!$A$19:$B$25,2,0),"")</f>
        <v/>
      </c>
      <c r="I219" s="241"/>
      <c r="J219" s="16"/>
      <c r="K219" s="16"/>
      <c r="L219" s="16"/>
      <c r="M219" s="16"/>
      <c r="N219" s="23"/>
      <c r="O219" s="16"/>
      <c r="P219" s="23"/>
      <c r="Q219" s="16"/>
      <c r="R219" s="16"/>
      <c r="T219" s="23" t="str">
        <f>IF('PD2'!$S219&lt;&gt;"",'PD2'!$S219*VLOOKUP('PD2'!$R219,#REF!,2,0),"")</f>
        <v/>
      </c>
      <c r="U219" s="16"/>
      <c r="V219" s="16"/>
      <c r="W219" s="16"/>
      <c r="X219" s="16"/>
      <c r="Y219" s="16"/>
      <c r="Z219" s="16"/>
      <c r="AA219" s="16"/>
      <c r="AB219" s="16"/>
      <c r="AC219" s="16"/>
      <c r="AD219" s="16"/>
    </row>
    <row r="220" spans="1:30" ht="18" customHeight="1" x14ac:dyDescent="0.35">
      <c r="A220" s="239"/>
      <c r="B220" s="224"/>
      <c r="C220" s="224"/>
      <c r="D220" s="222"/>
      <c r="E220" s="222"/>
      <c r="F220" s="223"/>
      <c r="G220" s="432" t="str">
        <f>IF('PD2'!$F220&lt;&gt;"",'PD2'!$C220*'PD2'!$D220+E220,"")</f>
        <v/>
      </c>
      <c r="H220" s="432" t="str">
        <f>IF('PD2'!$G220&lt;&gt;"",'PD2'!$G220*VLOOKUP('PD2'!$F220,'Group Information'!$A$19:$B$25,2,0),"")</f>
        <v/>
      </c>
      <c r="I220" s="241"/>
      <c r="J220" s="16"/>
      <c r="K220" s="16"/>
      <c r="L220" s="16"/>
      <c r="M220" s="16"/>
      <c r="N220" s="23"/>
      <c r="O220" s="16"/>
      <c r="P220" s="23"/>
      <c r="Q220" s="16"/>
      <c r="R220" s="16"/>
      <c r="T220" s="23" t="str">
        <f>IF('PD2'!$S220&lt;&gt;"",'PD2'!$S220*VLOOKUP('PD2'!$R220,#REF!,2,0),"")</f>
        <v/>
      </c>
      <c r="U220" s="16"/>
      <c r="V220" s="16"/>
      <c r="W220" s="16"/>
      <c r="X220" s="16"/>
      <c r="Y220" s="16"/>
      <c r="Z220" s="16"/>
      <c r="AA220" s="16"/>
      <c r="AB220" s="16"/>
      <c r="AC220" s="16"/>
      <c r="AD220" s="16"/>
    </row>
    <row r="221" spans="1:30" ht="18" customHeight="1" x14ac:dyDescent="0.35">
      <c r="A221" s="239"/>
      <c r="B221" s="224"/>
      <c r="C221" s="224"/>
      <c r="D221" s="222"/>
      <c r="E221" s="222"/>
      <c r="F221" s="223"/>
      <c r="G221" s="432" t="str">
        <f>IF('PD2'!$F221&lt;&gt;"",'PD2'!$C221*'PD2'!$D221+E221,"")</f>
        <v/>
      </c>
      <c r="H221" s="432" t="str">
        <f>IF('PD2'!$G221&lt;&gt;"",'PD2'!$G221*VLOOKUP('PD2'!$F221,'Group Information'!$A$19:$B$25,2,0),"")</f>
        <v/>
      </c>
      <c r="I221" s="241"/>
      <c r="J221" s="16"/>
      <c r="K221" s="16"/>
      <c r="L221" s="16"/>
      <c r="M221" s="16"/>
      <c r="N221" s="23"/>
      <c r="O221" s="16"/>
      <c r="P221" s="23"/>
      <c r="Q221" s="16"/>
      <c r="R221" s="16"/>
      <c r="T221" s="23" t="str">
        <f>IF('PD2'!$S221&lt;&gt;"",'PD2'!$S221*VLOOKUP('PD2'!$R221,#REF!,2,0),"")</f>
        <v/>
      </c>
      <c r="U221" s="16"/>
      <c r="V221" s="16"/>
      <c r="W221" s="16"/>
      <c r="X221" s="16"/>
      <c r="Y221" s="16"/>
      <c r="Z221" s="16"/>
      <c r="AA221" s="16"/>
      <c r="AB221" s="16"/>
      <c r="AC221" s="16"/>
      <c r="AD221" s="16"/>
    </row>
    <row r="222" spans="1:30" ht="18" customHeight="1" x14ac:dyDescent="0.35">
      <c r="A222" s="239"/>
      <c r="B222" s="224"/>
      <c r="C222" s="224"/>
      <c r="D222" s="222"/>
      <c r="E222" s="222"/>
      <c r="F222" s="223"/>
      <c r="G222" s="432" t="str">
        <f>IF('PD2'!$F222&lt;&gt;"",'PD2'!$C222*'PD2'!$D222+E222,"")</f>
        <v/>
      </c>
      <c r="H222" s="432" t="str">
        <f>IF('PD2'!$G222&lt;&gt;"",'PD2'!$G222*VLOOKUP('PD2'!$F222,'Group Information'!$A$19:$B$25,2,0),"")</f>
        <v/>
      </c>
      <c r="I222" s="241"/>
      <c r="J222" s="16"/>
      <c r="K222" s="16"/>
      <c r="L222" s="16"/>
      <c r="M222" s="16"/>
      <c r="N222" s="23"/>
      <c r="O222" s="16"/>
      <c r="P222" s="23"/>
      <c r="Q222" s="16"/>
      <c r="R222" s="16"/>
      <c r="T222" s="23" t="str">
        <f>IF('PD2'!$S222&lt;&gt;"",'PD2'!$S222*VLOOKUP('PD2'!$R222,#REF!,2,0),"")</f>
        <v/>
      </c>
      <c r="U222" s="16"/>
      <c r="V222" s="16"/>
      <c r="W222" s="16"/>
      <c r="X222" s="16"/>
      <c r="Y222" s="16"/>
      <c r="Z222" s="16"/>
      <c r="AA222" s="16"/>
      <c r="AB222" s="16"/>
      <c r="AC222" s="16"/>
      <c r="AD222" s="16"/>
    </row>
    <row r="223" spans="1:30" ht="18" customHeight="1" x14ac:dyDescent="0.35">
      <c r="A223" s="239"/>
      <c r="B223" s="224"/>
      <c r="C223" s="224"/>
      <c r="D223" s="222"/>
      <c r="E223" s="222"/>
      <c r="F223" s="223"/>
      <c r="G223" s="432" t="str">
        <f>IF('PD2'!$F223&lt;&gt;"",'PD2'!$C223*'PD2'!$D223+E223,"")</f>
        <v/>
      </c>
      <c r="H223" s="432" t="str">
        <f>IF('PD2'!$G223&lt;&gt;"",'PD2'!$G223*VLOOKUP('PD2'!$F223,'Group Information'!$A$19:$B$25,2,0),"")</f>
        <v/>
      </c>
      <c r="I223" s="241"/>
      <c r="J223" s="16"/>
      <c r="K223" s="16"/>
      <c r="L223" s="16"/>
      <c r="M223" s="16"/>
      <c r="N223" s="23"/>
      <c r="O223" s="16"/>
      <c r="P223" s="23"/>
      <c r="Q223" s="16"/>
      <c r="R223" s="16"/>
      <c r="T223" s="23" t="str">
        <f>IF('PD2'!$S223&lt;&gt;"",'PD2'!$S223*VLOOKUP('PD2'!$R223,#REF!,2,0),"")</f>
        <v/>
      </c>
      <c r="U223" s="16"/>
      <c r="V223" s="16"/>
      <c r="W223" s="16"/>
      <c r="X223" s="16"/>
      <c r="Y223" s="16"/>
      <c r="Z223" s="16"/>
      <c r="AA223" s="16"/>
      <c r="AB223" s="16"/>
      <c r="AC223" s="16"/>
      <c r="AD223" s="16"/>
    </row>
    <row r="224" spans="1:30" ht="18" customHeight="1" x14ac:dyDescent="0.35">
      <c r="A224" s="239"/>
      <c r="B224" s="224"/>
      <c r="C224" s="224"/>
      <c r="D224" s="222"/>
      <c r="E224" s="222"/>
      <c r="F224" s="223"/>
      <c r="G224" s="432" t="str">
        <f>IF('PD2'!$F224&lt;&gt;"",'PD2'!$C224*'PD2'!$D224+E224,"")</f>
        <v/>
      </c>
      <c r="H224" s="432" t="str">
        <f>IF('PD2'!$G224&lt;&gt;"",'PD2'!$G224*VLOOKUP('PD2'!$F224,'Group Information'!$A$19:$B$25,2,0),"")</f>
        <v/>
      </c>
      <c r="I224" s="241"/>
      <c r="J224" s="16"/>
      <c r="K224" s="16"/>
      <c r="L224" s="16"/>
      <c r="M224" s="16"/>
      <c r="N224" s="23"/>
      <c r="O224" s="16"/>
      <c r="P224" s="23"/>
      <c r="Q224" s="16"/>
      <c r="R224" s="16"/>
      <c r="T224" s="23" t="str">
        <f>IF('PD2'!$S224&lt;&gt;"",'PD2'!$S224*VLOOKUP('PD2'!$R224,#REF!,2,0),"")</f>
        <v/>
      </c>
      <c r="U224" s="16"/>
      <c r="V224" s="16"/>
      <c r="W224" s="16"/>
      <c r="X224" s="16"/>
      <c r="Y224" s="16"/>
      <c r="Z224" s="16"/>
      <c r="AA224" s="16"/>
      <c r="AB224" s="16"/>
      <c r="AC224" s="16"/>
      <c r="AD224" s="16"/>
    </row>
    <row r="225" spans="1:30" ht="18" customHeight="1" x14ac:dyDescent="0.35">
      <c r="A225" s="242"/>
      <c r="B225" s="243"/>
      <c r="C225" s="243"/>
      <c r="D225" s="244"/>
      <c r="E225" s="244"/>
      <c r="F225" s="245"/>
      <c r="G225" s="433" t="str">
        <f>IF('PD2'!$F225&lt;&gt;"",'PD2'!$C225*'PD2'!$D225+E225,"")</f>
        <v/>
      </c>
      <c r="H225" s="433" t="str">
        <f>IF('PD2'!$G225&lt;&gt;"",'PD2'!$G225*VLOOKUP('PD2'!$F225,'Group Information'!$A$19:$B$25,2,0),"")</f>
        <v/>
      </c>
      <c r="I225" s="246"/>
      <c r="J225" s="16"/>
      <c r="K225" s="16"/>
      <c r="L225" s="16"/>
      <c r="M225" s="16"/>
      <c r="N225" s="23"/>
      <c r="O225" s="16"/>
      <c r="P225" s="23"/>
      <c r="Q225" s="16"/>
      <c r="R225" s="16"/>
      <c r="T225" s="23" t="str">
        <f>IF('PD2'!$S225&lt;&gt;"",'PD2'!$S225*VLOOKUP('PD2'!$R225,#REF!,2,0),"")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IF('PD2'!$W226&lt;&gt;"",'PD2'!$W226*VLOOKUP('PD2'!$V226,#REF!,2,0),"")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IF('PD2'!$V227&lt;&gt;"",'PD2'!$V227*VLOOKUP('PD2'!$U227,#REF!,2,0),"")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IF('PD2'!$V228&lt;&gt;"",'PD2'!$V228*VLOOKUP('PD2'!$U228,#REF!,2,0),"")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IF('PD2'!$V229&lt;&gt;"",'PD2'!$V229*VLOOKUP('PD2'!$U229,#REF!,2,0),"")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IF('PD2'!$V230&lt;&gt;"",'PD2'!$V230*VLOOKUP('PD2'!$U230,#REF!,2,0),"")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IF('PD2'!$V231&lt;&gt;"",'PD2'!$V231*VLOOKUP('PD2'!$U231,#REF!,2,0),"")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IF('PD2'!$V232&lt;&gt;"",'PD2'!$V232*VLOOKUP('PD2'!$U232,#REF!,2,0),"")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IF('PD2'!$V233&lt;&gt;"",'PD2'!$V233*VLOOKUP('PD2'!$U233,#REF!,2,0),"")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IF('PD2'!$V234&lt;&gt;"",'PD2'!$V234*VLOOKUP('PD2'!$U234,#REF!,2,0),"")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IF('PD2'!$V235&lt;&gt;"",'PD2'!$V235*VLOOKUP('PD2'!$U235,#REF!,2,0),"")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IF('PD2'!$V236&lt;&gt;"",'PD2'!$V236*VLOOKUP('PD2'!$U236,#REF!,2,0),"")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IF('PD2'!$V237&lt;&gt;"",'PD2'!$V237*VLOOKUP('PD2'!$U237,#REF!,2,0),"")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IF('PD2'!$V238&lt;&gt;"",'PD2'!$V238*VLOOKUP('PD2'!$U238,#REF!,2,0),"")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IF('PD2'!$V239&lt;&gt;"",'PD2'!$V239*VLOOKUP('PD2'!$U239,#REF!,2,0),"")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IF('PD2'!$V240&lt;&gt;"",'PD2'!$V240*VLOOKUP('PD2'!$U240,#REF!,2,0),"")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IF('PD2'!$V241&lt;&gt;"",'PD2'!$V241*VLOOKUP('PD2'!$U241,#REF!,2,0),"")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IF('PD2'!$V242&lt;&gt;"",'PD2'!$V242*VLOOKUP('PD2'!$U242,#REF!,2,0),"")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IF('PD2'!$V243&lt;&gt;"",'PD2'!$V243*VLOOKUP('PD2'!$U243,#REF!,2,0),"")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IF('PD2'!$V244&lt;&gt;"",'PD2'!$V244*VLOOKUP('PD2'!$U244,#REF!,2,0),"")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IF('PD2'!$V245&lt;&gt;"",'PD2'!$V245*VLOOKUP('PD2'!$U245,#REF!,2,0),"")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IF('PD2'!$V246&lt;&gt;"",'PD2'!$V246*VLOOKUP('PD2'!$U246,#REF!,2,0),"")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IF('PD2'!$V247&lt;&gt;"",'PD2'!$V247*VLOOKUP('PD2'!$U247,#REF!,2,0),"")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IF('PD2'!$V248&lt;&gt;"",'PD2'!$V248*VLOOKUP('PD2'!$U248,#REF!,2,0),"")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IF('PD2'!$V249&lt;&gt;"",'PD2'!$V249*VLOOKUP('PD2'!$U249,#REF!,2,0),"")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IF('PD2'!$V250&lt;&gt;"",'PD2'!$V250*VLOOKUP('PD2'!$U250,#REF!,2,0),"")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IF('PD2'!$V251&lt;&gt;"",'PD2'!$V251*VLOOKUP('PD2'!$U251,#REF!,2,0),"")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IF('PD2'!$V252&lt;&gt;"",'PD2'!$V252*VLOOKUP('PD2'!$U252,#REF!,2,0),"")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IF('PD2'!$V253&lt;&gt;"",'PD2'!$V253*VLOOKUP('PD2'!$U253,#REF!,2,0),"")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IF('PD2'!$V254&lt;&gt;"",'PD2'!$V254*VLOOKUP('PD2'!$U254,#REF!,2,0),"")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IF('PD2'!$V255&lt;&gt;"",'PD2'!$V255*VLOOKUP('PD2'!$U255,#REF!,2,0),"")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IF('PD2'!$V256&lt;&gt;"",'PD2'!$V256*VLOOKUP('PD2'!$U256,#REF!,2,0),"")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IF('PD2'!$V257&lt;&gt;"",'PD2'!$V257*VLOOKUP('PD2'!$U257,#REF!,2,0),"")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IF('PD2'!$V258&lt;&gt;"",'PD2'!$V258*VLOOKUP('PD2'!$U258,#REF!,2,0),"")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IF('PD2'!$V259&lt;&gt;"",'PD2'!$V259*VLOOKUP('PD2'!$U259,#REF!,2,0),"")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IF('PD2'!$V260&lt;&gt;"",'PD2'!$V260*VLOOKUP('PD2'!$U260,#REF!,2,0),"")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IF('PD2'!$V261&lt;&gt;"",'PD2'!$V261*VLOOKUP('PD2'!$U261,#REF!,2,0),"")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IF('PD2'!$V262&lt;&gt;"",'PD2'!$V262*VLOOKUP('PD2'!$U262,#REF!,2,0),"")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IF('PD2'!$V263&lt;&gt;"",'PD2'!$V263*VLOOKUP('PD2'!$U263,#REF!,2,0),"")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IF('PD2'!$V264&lt;&gt;"",'PD2'!$V264*VLOOKUP('PD2'!$U264,#REF!,2,0),"")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IF('PD2'!$V265&lt;&gt;"",'PD2'!$V265*VLOOKUP('PD2'!$U265,#REF!,2,0),"")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IF('PD2'!$V266&lt;&gt;"",'PD2'!$V266*VLOOKUP('PD2'!$U266,#REF!,2,0),"")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IF('PD2'!$V267&lt;&gt;"",'PD2'!$V267*VLOOKUP('PD2'!$U267,#REF!,2,0),"")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IF('PD2'!$V268&lt;&gt;"",'PD2'!$V268*VLOOKUP('PD2'!$U268,#REF!,2,0),"")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IF('PD2'!$V269&lt;&gt;"",'PD2'!$V269*VLOOKUP('PD2'!$U269,#REF!,2,0),"")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IF('PD2'!$V270&lt;&gt;"",'PD2'!$V270*VLOOKUP('PD2'!$U270,#REF!,2,0),"")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IF('PD2'!$V271&lt;&gt;"",'PD2'!$V271*VLOOKUP('PD2'!$U271,#REF!,2,0),"")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IF('PD2'!$V272&lt;&gt;"",'PD2'!$V272*VLOOKUP('PD2'!$U272,#REF!,2,0),"")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IF('PD2'!$V273&lt;&gt;"",'PD2'!$V273*VLOOKUP('PD2'!$U273,#REF!,2,0),"")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IF('PD2'!$V274&lt;&gt;"",'PD2'!$V274*VLOOKUP('PD2'!$U274,#REF!,2,0),"")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IF('PD2'!$V275&lt;&gt;"",'PD2'!$V275*VLOOKUP('PD2'!$U275,#REF!,2,0),"")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IF('PD2'!$V276&lt;&gt;"",'PD2'!$V276*VLOOKUP('PD2'!$U276,#REF!,2,0),"")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IF('PD2'!$V277&lt;&gt;"",'PD2'!$V277*VLOOKUP('PD2'!$U277,#REF!,2,0),"")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IF('PD2'!$V278&lt;&gt;"",'PD2'!$V278*VLOOKUP('PD2'!$U278,#REF!,2,0),"")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IF('PD2'!$V279&lt;&gt;"",'PD2'!$V279*VLOOKUP('PD2'!$U279,#REF!,2,0),"")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IF('PD2'!$V280&lt;&gt;"",'PD2'!$V280*VLOOKUP('PD2'!$U280,#REF!,2,0),"")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IF('PD2'!$V281&lt;&gt;"",'PD2'!$V281*VLOOKUP('PD2'!$U281,#REF!,2,0),"")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IF('PD2'!$V282&lt;&gt;"",'PD2'!$V282*VLOOKUP('PD2'!$U282,#REF!,2,0),"")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IF('PD2'!$V283&lt;&gt;"",'PD2'!$V283*VLOOKUP('PD2'!$U283,#REF!,2,0),"")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IF('PD2'!$V284&lt;&gt;"",'PD2'!$V284*VLOOKUP('PD2'!$U284,#REF!,2,0),"")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IF('PD2'!$V285&lt;&gt;"",'PD2'!$V285*VLOOKUP('PD2'!$U285,#REF!,2,0),"")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IF('PD2'!$V286&lt;&gt;"",'PD2'!$V286*VLOOKUP('PD2'!$U286,#REF!,2,0),"")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IF('PD2'!$V287&lt;&gt;"",'PD2'!$V287*VLOOKUP('PD2'!$U287,#REF!,2,0),"")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IF('PD2'!$V288&lt;&gt;"",'PD2'!$V288*VLOOKUP('PD2'!$U288,#REF!,2,0),"")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IF('PD2'!$V289&lt;&gt;"",'PD2'!$V289*VLOOKUP('PD2'!$U289,#REF!,2,0),"")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IF('PD2'!$V290&lt;&gt;"",'PD2'!$V290*VLOOKUP('PD2'!$U290,#REF!,2,0),"")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IF('PD2'!$V291&lt;&gt;"",'PD2'!$V291*VLOOKUP('PD2'!$U291,#REF!,2,0),"")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IF('PD2'!$V292&lt;&gt;"",'PD2'!$V292*VLOOKUP('PD2'!$U292,#REF!,2,0),"")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IF('PD2'!$V293&lt;&gt;"",'PD2'!$V293*VLOOKUP('PD2'!$U293,#REF!,2,0),"")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IF('PD2'!$V294&lt;&gt;"",'PD2'!$V294*VLOOKUP('PD2'!$U294,#REF!,2,0),"")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IF('PD2'!$V295&lt;&gt;"",'PD2'!$V295*VLOOKUP('PD2'!$U295,#REF!,2,0),"")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IF('PD2'!$V296&lt;&gt;"",'PD2'!$V296*VLOOKUP('PD2'!$U296,#REF!,2,0),"")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IF('PD2'!$V297&lt;&gt;"",'PD2'!$V297*VLOOKUP('PD2'!$U297,#REF!,2,0),"")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IF('PD2'!$V298&lt;&gt;"",'PD2'!$V298*VLOOKUP('PD2'!$U298,#REF!,2,0),"")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IF('PD2'!$V299&lt;&gt;"",'PD2'!$V299*VLOOKUP('PD2'!$U299,#REF!,2,0),"")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IF('PD2'!$V300&lt;&gt;"",'PD2'!$V300*VLOOKUP('PD2'!$U300,#REF!,2,0),"")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IF('PD2'!$V301&lt;&gt;"",'PD2'!$V301*VLOOKUP('PD2'!$U301,#REF!,2,0),"")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IF('PD2'!$V302&lt;&gt;"",'PD2'!$V302*VLOOKUP('PD2'!$U302,#REF!,2,0),"")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IF('PD2'!$V303&lt;&gt;"",'PD2'!$V303*VLOOKUP('PD2'!$U303,#REF!,2,0),"")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IF('PD2'!$V304&lt;&gt;"",'PD2'!$V304*VLOOKUP('PD2'!$U304,#REF!,2,0),"")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IF('PD2'!$V305&lt;&gt;"",'PD2'!$V305*VLOOKUP('PD2'!$U305,#REF!,2,0),"")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IF('PD2'!$V306&lt;&gt;"",'PD2'!$V306*VLOOKUP('PD2'!$U306,#REF!,2,0),"")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IF('PD2'!$V307&lt;&gt;"",'PD2'!$V307*VLOOKUP('PD2'!$U307,#REF!,2,0),"")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IF('PD2'!$V308&lt;&gt;"",'PD2'!$V308*VLOOKUP('PD2'!$U308,#REF!,2,0),"")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IF('PD2'!$V309&lt;&gt;"",'PD2'!$V309*VLOOKUP('PD2'!$U309,#REF!,2,0),"")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IF('PD2'!$V310&lt;&gt;"",'PD2'!$V310*VLOOKUP('PD2'!$U310,#REF!,2,0),"")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IF('PD2'!$V311&lt;&gt;"",'PD2'!$V311*VLOOKUP('PD2'!$U311,#REF!,2,0),"")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IF('PD2'!$V312&lt;&gt;"",'PD2'!$V312*VLOOKUP('PD2'!$U312,#REF!,2,0),"")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IF('PD2'!$V313&lt;&gt;"",'PD2'!$V313*VLOOKUP('PD2'!$U313,#REF!,2,0),"")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IF('PD2'!$V314&lt;&gt;"",'PD2'!$V314*VLOOKUP('PD2'!$U314,#REF!,2,0),"")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IF('PD2'!$V315&lt;&gt;"",'PD2'!$V315*VLOOKUP('PD2'!$U315,#REF!,2,0),"")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IF('PD2'!$V316&lt;&gt;"",'PD2'!$V316*VLOOKUP('PD2'!$U316,#REF!,2,0),"")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IF('PD2'!$V317&lt;&gt;"",'PD2'!$V317*VLOOKUP('PD2'!$U317,#REF!,2,0),"")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IF('PD2'!$V318&lt;&gt;"",'PD2'!$V318*VLOOKUP('PD2'!$U318,#REF!,2,0),"")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IF('PD2'!$V319&lt;&gt;"",'PD2'!$V319*VLOOKUP('PD2'!$U319,#REF!,2,0),"")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IF('PD2'!$V320&lt;&gt;"",'PD2'!$V320*VLOOKUP('PD2'!$U320,#REF!,2,0),"")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IF('PD2'!$V321&lt;&gt;"",'PD2'!$V321*VLOOKUP('PD2'!$U321,#REF!,2,0),"")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IF('PD2'!$V322&lt;&gt;"",'PD2'!$V322*VLOOKUP('PD2'!$U322,#REF!,2,0),"")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IF('PD2'!$V323&lt;&gt;"",'PD2'!$V323*VLOOKUP('PD2'!$U323,#REF!,2,0),"")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IF('PD2'!$V324&lt;&gt;"",'PD2'!$V324*VLOOKUP('PD2'!$U324,#REF!,2,0),"")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IF('PD2'!$V325&lt;&gt;"",'PD2'!$V325*VLOOKUP('PD2'!$U325,#REF!,2,0),"")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IF('PD2'!$V326&lt;&gt;"",'PD2'!$V326*VLOOKUP('PD2'!$U326,#REF!,2,0),"")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IF('PD2'!$V327&lt;&gt;"",'PD2'!$V327*VLOOKUP('PD2'!$U327,#REF!,2,0),"")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IF('PD2'!$V328&lt;&gt;"",'PD2'!$V328*VLOOKUP('PD2'!$U328,#REF!,2,0),"")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IF('PD2'!$V329&lt;&gt;"",'PD2'!$V329*VLOOKUP('PD2'!$U329,#REF!,2,0),"")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IF('PD2'!$V330&lt;&gt;"",'PD2'!$V330*VLOOKUP('PD2'!$U330,#REF!,2,0),"")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IF('PD2'!$V331&lt;&gt;"",'PD2'!$V331*VLOOKUP('PD2'!$U331,#REF!,2,0),"")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IF('PD2'!$V332&lt;&gt;"",'PD2'!$V332*VLOOKUP('PD2'!$U332,#REF!,2,0),"")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IF('PD2'!$V333&lt;&gt;"",'PD2'!$V333*VLOOKUP('PD2'!$U333,#REF!,2,0),"")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IF('PD2'!$V334&lt;&gt;"",'PD2'!$V334*VLOOKUP('PD2'!$U334,#REF!,2,0),"")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IF('PD2'!$V335&lt;&gt;"",'PD2'!$V335*VLOOKUP('PD2'!$U335,#REF!,2,0),"")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IF('PD2'!$V336&lt;&gt;"",'PD2'!$V336*VLOOKUP('PD2'!$U336,#REF!,2,0),"")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IF('PD2'!$V337&lt;&gt;"",'PD2'!$V337*VLOOKUP('PD2'!$U337,#REF!,2,0),"")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IF('PD2'!$V338&lt;&gt;"",'PD2'!$V338*VLOOKUP('PD2'!$U338,#REF!,2,0),"")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IF('PD2'!$V339&lt;&gt;"",'PD2'!$V339*VLOOKUP('PD2'!$U339,#REF!,2,0),"")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IF('PD2'!$V340&lt;&gt;"",'PD2'!$V340*VLOOKUP('PD2'!$U340,#REF!,2,0),"")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IF('PD2'!$V341&lt;&gt;"",'PD2'!$V341*VLOOKUP('PD2'!$U341,#REF!,2,0),"")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IF('PD2'!$V342&lt;&gt;"",'PD2'!$V342*VLOOKUP('PD2'!$U342,#REF!,2,0),"")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IF('PD2'!$V343&lt;&gt;"",'PD2'!$V343*VLOOKUP('PD2'!$U343,#REF!,2,0),"")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IF('PD2'!$V344&lt;&gt;"",'PD2'!$V344*VLOOKUP('PD2'!$U344,#REF!,2,0),"")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IF('PD2'!$V345&lt;&gt;"",'PD2'!$V345*VLOOKUP('PD2'!$U345,#REF!,2,0),"")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IF('PD2'!$V346&lt;&gt;"",'PD2'!$V346*VLOOKUP('PD2'!$U346,#REF!,2,0),"")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IF('PD2'!$V347&lt;&gt;"",'PD2'!$V347*VLOOKUP('PD2'!$U347,#REF!,2,0),"")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IF('PD2'!$V348&lt;&gt;"",'PD2'!$V348*VLOOKUP('PD2'!$U348,#REF!,2,0),"")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IF('PD2'!$V349&lt;&gt;"",'PD2'!$V349*VLOOKUP('PD2'!$U349,#REF!,2,0),"")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IF('PD2'!$V350&lt;&gt;"",'PD2'!$V350*VLOOKUP('PD2'!$U350,#REF!,2,0),"")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IF('PD2'!$V351&lt;&gt;"",'PD2'!$V351*VLOOKUP('PD2'!$U351,#REF!,2,0),"")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IF('PD2'!$V352&lt;&gt;"",'PD2'!$V352*VLOOKUP('PD2'!$U352,#REF!,2,0),"")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IF('PD2'!$V353&lt;&gt;"",'PD2'!$V353*VLOOKUP('PD2'!$U353,#REF!,2,0),"")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IF('PD2'!$V354&lt;&gt;"",'PD2'!$V354*VLOOKUP('PD2'!$U354,#REF!,2,0),"")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IF('PD2'!$V355&lt;&gt;"",'PD2'!$V355*VLOOKUP('PD2'!$U355,#REF!,2,0),"")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IF('PD2'!$V356&lt;&gt;"",'PD2'!$V356*VLOOKUP('PD2'!$U356,#REF!,2,0),"")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IF('PD2'!$V357&lt;&gt;"",'PD2'!$V357*VLOOKUP('PD2'!$U357,#REF!,2,0),"")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IF('PD2'!$V358&lt;&gt;"",'PD2'!$V358*VLOOKUP('PD2'!$U358,#REF!,2,0),"")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IF('PD2'!$V359&lt;&gt;"",'PD2'!$V359*VLOOKUP('PD2'!$U359,#REF!,2,0),"")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IF('PD2'!$V360&lt;&gt;"",'PD2'!$V360*VLOOKUP('PD2'!$U360,#REF!,2,0),"")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IF('PD2'!$V361&lt;&gt;"",'PD2'!$V361*VLOOKUP('PD2'!$U361,#REF!,2,0),"")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IF('PD2'!$V362&lt;&gt;"",'PD2'!$V362*VLOOKUP('PD2'!$U362,#REF!,2,0),"")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IF('PD2'!$V363&lt;&gt;"",'PD2'!$V363*VLOOKUP('PD2'!$U363,#REF!,2,0),"")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IF('PD2'!$V364&lt;&gt;"",'PD2'!$V364*VLOOKUP('PD2'!$U364,#REF!,2,0),"")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IF('PD2'!$V365&lt;&gt;"",'PD2'!$V365*VLOOKUP('PD2'!$U365,#REF!,2,0),"")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IF('PD2'!$V366&lt;&gt;"",'PD2'!$V366*VLOOKUP('PD2'!$U366,#REF!,2,0),"")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IF('PD2'!$V367&lt;&gt;"",'PD2'!$V367*VLOOKUP('PD2'!$U367,#REF!,2,0),"")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IF('PD2'!$V368&lt;&gt;"",'PD2'!$V368*VLOOKUP('PD2'!$U368,#REF!,2,0),"")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IF('PD2'!$V369&lt;&gt;"",'PD2'!$V369*VLOOKUP('PD2'!$U369,#REF!,2,0),"")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IF('PD2'!$V370&lt;&gt;"",'PD2'!$V370*VLOOKUP('PD2'!$U370,#REF!,2,0),"")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IF('PD2'!$V371&lt;&gt;"",'PD2'!$V371*VLOOKUP('PD2'!$U371,#REF!,2,0),"")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IF('PD2'!$V372&lt;&gt;"",'PD2'!$V372*VLOOKUP('PD2'!$U372,#REF!,2,0),"")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IF('PD2'!$V373&lt;&gt;"",'PD2'!$V373*VLOOKUP('PD2'!$U373,#REF!,2,0),"")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IF('PD2'!$V374&lt;&gt;"",'PD2'!$V374*VLOOKUP('PD2'!$U374,#REF!,2,0),"")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IF('PD2'!$V375&lt;&gt;"",'PD2'!$V375*VLOOKUP('PD2'!$U375,#REF!,2,0),"")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IF('PD2'!$V376&lt;&gt;"",'PD2'!$V376*VLOOKUP('PD2'!$U376,#REF!,2,0),"")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IF('PD2'!$V377&lt;&gt;"",'PD2'!$V377*VLOOKUP('PD2'!$U377,#REF!,2,0),"")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IF('PD2'!$V378&lt;&gt;"",'PD2'!$V378*VLOOKUP('PD2'!$U378,#REF!,2,0),"")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IF('PD2'!$V379&lt;&gt;"",'PD2'!$V379*VLOOKUP('PD2'!$U379,#REF!,2,0),"")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IF('PD2'!$V380&lt;&gt;"",'PD2'!$V380*VLOOKUP('PD2'!$U380,#REF!,2,0),"")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IF('PD2'!$V381&lt;&gt;"",'PD2'!$V381*VLOOKUP('PD2'!$U381,#REF!,2,0),"")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IF('PD2'!$V382&lt;&gt;"",'PD2'!$V382*VLOOKUP('PD2'!$U382,#REF!,2,0),"")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IF('PD2'!$V383&lt;&gt;"",'PD2'!$V383*VLOOKUP('PD2'!$U383,#REF!,2,0),"")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IF('PD2'!$V384&lt;&gt;"",'PD2'!$V384*VLOOKUP('PD2'!$U384,#REF!,2,0),"")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IF('PD2'!$V385&lt;&gt;"",'PD2'!$V385*VLOOKUP('PD2'!$U385,#REF!,2,0),"")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IF('PD2'!$V386&lt;&gt;"",'PD2'!$V386*VLOOKUP('PD2'!$U386,#REF!,2,0),"")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IF('PD2'!$V387&lt;&gt;"",'PD2'!$V387*VLOOKUP('PD2'!$U387,#REF!,2,0),"")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IF('PD2'!$V388&lt;&gt;"",'PD2'!$V388*VLOOKUP('PD2'!$U388,#REF!,2,0),"")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IF('PD2'!$V389&lt;&gt;"",'PD2'!$V389*VLOOKUP('PD2'!$U389,#REF!,2,0),"")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IF('PD2'!$V390&lt;&gt;"",'PD2'!$V390*VLOOKUP('PD2'!$U390,#REF!,2,0),"")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IF('PD2'!$V391&lt;&gt;"",'PD2'!$V391*VLOOKUP('PD2'!$U391,#REF!,2,0),"")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IF('PD2'!$V392&lt;&gt;"",'PD2'!$V392*VLOOKUP('PD2'!$U392,#REF!,2,0),"")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IF('PD2'!$V393&lt;&gt;"",'PD2'!$V393*VLOOKUP('PD2'!$U393,#REF!,2,0),"")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IF('PD2'!$V394&lt;&gt;"",'PD2'!$V394*VLOOKUP('PD2'!$U394,#REF!,2,0),"")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IF('PD2'!$V395&lt;&gt;"",'PD2'!$V395*VLOOKUP('PD2'!$U395,#REF!,2,0),"")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IF('PD2'!$V396&lt;&gt;"",'PD2'!$V396*VLOOKUP('PD2'!$U396,#REF!,2,0),"")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IF('PD2'!$V397&lt;&gt;"",'PD2'!$V397*VLOOKUP('PD2'!$U397,#REF!,2,0),"")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IF('PD2'!$V398&lt;&gt;"",'PD2'!$V398*VLOOKUP('PD2'!$U398,#REF!,2,0),"")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IF('PD2'!$V399&lt;&gt;"",'PD2'!$V399*VLOOKUP('PD2'!$U399,#REF!,2,0),"")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IF('PD2'!$V400&lt;&gt;"",'PD2'!$V400*VLOOKUP('PD2'!$U400,#REF!,2,0),"")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IF('PD2'!$V401&lt;&gt;"",'PD2'!$V401*VLOOKUP('PD2'!$U401,#REF!,2,0),"")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IF('PD2'!$V402&lt;&gt;"",'PD2'!$V402*VLOOKUP('PD2'!$U402,#REF!,2,0),"")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IF('PD2'!$V403&lt;&gt;"",'PD2'!$V403*VLOOKUP('PD2'!$U403,#REF!,2,0),"")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IF('PD2'!$V404&lt;&gt;"",'PD2'!$V404*VLOOKUP('PD2'!$U404,#REF!,2,0),"")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IF('PD2'!$V405&lt;&gt;"",'PD2'!$V405*VLOOKUP('PD2'!$U405,#REF!,2,0),"")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IF('PD2'!$V406&lt;&gt;"",'PD2'!$V406*VLOOKUP('PD2'!$U406,#REF!,2,0),"")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IF('PD2'!$V407&lt;&gt;"",'PD2'!$V407*VLOOKUP('PD2'!$U407,#REF!,2,0),"")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IF('PD2'!$V408&lt;&gt;"",'PD2'!$V408*VLOOKUP('PD2'!$U408,#REF!,2,0),"")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IF('PD2'!$V409&lt;&gt;"",'PD2'!$V409*VLOOKUP('PD2'!$U409,#REF!,2,0),"")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IF('PD2'!$V410&lt;&gt;"",'PD2'!$V410*VLOOKUP('PD2'!$U410,#REF!,2,0),"")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IF('PD2'!$V411&lt;&gt;"",'PD2'!$V411*VLOOKUP('PD2'!$U411,#REF!,2,0),"")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IF('PD2'!$V412&lt;&gt;"",'PD2'!$V412*VLOOKUP('PD2'!$U412,#REF!,2,0),"")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IF('PD2'!$V413&lt;&gt;"",'PD2'!$V413*VLOOKUP('PD2'!$U413,#REF!,2,0),"")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IF('PD2'!$V414&lt;&gt;"",'PD2'!$V414*VLOOKUP('PD2'!$U414,#REF!,2,0),"")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IF('PD2'!$V415&lt;&gt;"",'PD2'!$V415*VLOOKUP('PD2'!$U415,#REF!,2,0),"")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IF('PD2'!$V416&lt;&gt;"",'PD2'!$V416*VLOOKUP('PD2'!$U416,#REF!,2,0),"")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IF('PD2'!$V417&lt;&gt;"",'PD2'!$V417*VLOOKUP('PD2'!$U417,#REF!,2,0),"")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IF('PD2'!$V418&lt;&gt;"",'PD2'!$V418*VLOOKUP('PD2'!$U418,#REF!,2,0),"")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IF('PD2'!$V419&lt;&gt;"",'PD2'!$V419*VLOOKUP('PD2'!$U419,#REF!,2,0),"")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IF('PD2'!$V420&lt;&gt;"",'PD2'!$V420*VLOOKUP('PD2'!$U420,#REF!,2,0),"")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IF('PD2'!$V421&lt;&gt;"",'PD2'!$V421*VLOOKUP('PD2'!$U421,#REF!,2,0),"")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IF('PD2'!$V422&lt;&gt;"",'PD2'!$V422*VLOOKUP('PD2'!$U422,#REF!,2,0),"")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IF('PD2'!$V423&lt;&gt;"",'PD2'!$V423*VLOOKUP('PD2'!$U423,#REF!,2,0),"")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IF('PD2'!$V424&lt;&gt;"",'PD2'!$V424*VLOOKUP('PD2'!$U424,#REF!,2,0),"")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IF('PD2'!$V425&lt;&gt;"",'PD2'!$V425*VLOOKUP('PD2'!$U425,#REF!,2,0),"")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IF('PD2'!$V426&lt;&gt;"",'PD2'!$V426*VLOOKUP('PD2'!$U426,#REF!,2,0),"")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IF('PD2'!$V427&lt;&gt;"",'PD2'!$V427*VLOOKUP('PD2'!$U427,#REF!,2,0),"")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IF('PD2'!$V428&lt;&gt;"",'PD2'!$V428*VLOOKUP('PD2'!$U428,#REF!,2,0),"")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IF('PD2'!$V429&lt;&gt;"",'PD2'!$V429*VLOOKUP('PD2'!$U429,#REF!,2,0),"")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IF('PD2'!$V430&lt;&gt;"",'PD2'!$V430*VLOOKUP('PD2'!$U430,#REF!,2,0),"")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IF('PD2'!$V431&lt;&gt;"",'PD2'!$V431*VLOOKUP('PD2'!$U431,#REF!,2,0),"")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IF('PD2'!$V432&lt;&gt;"",'PD2'!$V432*VLOOKUP('PD2'!$U432,#REF!,2,0),"")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IF('PD2'!$V433&lt;&gt;"",'PD2'!$V433*VLOOKUP('PD2'!$U433,#REF!,2,0),"")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IF('PD2'!$V434&lt;&gt;"",'PD2'!$V434*VLOOKUP('PD2'!$U434,#REF!,2,0),"")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IF('PD2'!$V435&lt;&gt;"",'PD2'!$V435*VLOOKUP('PD2'!$U435,#REF!,2,0),"")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IF('PD2'!$V436&lt;&gt;"",'PD2'!$V436*VLOOKUP('PD2'!$U436,#REF!,2,0),"")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IF('PD2'!$V437&lt;&gt;"",'PD2'!$V437*VLOOKUP('PD2'!$U437,#REF!,2,0),"")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IF('PD2'!$V438&lt;&gt;"",'PD2'!$V438*VLOOKUP('PD2'!$U438,#REF!,2,0),"")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IF('PD2'!$V439&lt;&gt;"",'PD2'!$V439*VLOOKUP('PD2'!$U439,#REF!,2,0),"")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IF('PD2'!$V440&lt;&gt;"",'PD2'!$V440*VLOOKUP('PD2'!$U440,#REF!,2,0),"")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IF('PD2'!$V441&lt;&gt;"",'PD2'!$V441*VLOOKUP('PD2'!$U441,#REF!,2,0),"")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IF('PD2'!$V442&lt;&gt;"",'PD2'!$V442*VLOOKUP('PD2'!$U442,#REF!,2,0),"")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IF('PD2'!$V443&lt;&gt;"",'PD2'!$V443*VLOOKUP('PD2'!$U443,#REF!,2,0),"")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IF('PD2'!$V444&lt;&gt;"",'PD2'!$V444*VLOOKUP('PD2'!$U444,#REF!,2,0),"")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IF('PD2'!$V445&lt;&gt;"",'PD2'!$V445*VLOOKUP('PD2'!$U445,#REF!,2,0),"")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IF('PD2'!$V446&lt;&gt;"",'PD2'!$V446*VLOOKUP('PD2'!$U446,#REF!,2,0),"")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IF('PD2'!$V447&lt;&gt;"",'PD2'!$V447*VLOOKUP('PD2'!$U447,#REF!,2,0),"")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IF('PD2'!$V448&lt;&gt;"",'PD2'!$V448*VLOOKUP('PD2'!$U448,#REF!,2,0),"")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IF('PD2'!$V449&lt;&gt;"",'PD2'!$V449*VLOOKUP('PD2'!$U449,#REF!,2,0),"")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IF('PD2'!$V450&lt;&gt;"",'PD2'!$V450*VLOOKUP('PD2'!$U450,#REF!,2,0),"")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IF('PD2'!$V451&lt;&gt;"",'PD2'!$V451*VLOOKUP('PD2'!$U451,#REF!,2,0),"")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IF('PD2'!$V452&lt;&gt;"",'PD2'!$V452*VLOOKUP('PD2'!$U452,#REF!,2,0),"")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IF('PD2'!$V453&lt;&gt;"",'PD2'!$V453*VLOOKUP('PD2'!$U453,#REF!,2,0),"")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IF('PD2'!$V454&lt;&gt;"",'PD2'!$V454*VLOOKUP('PD2'!$U454,#REF!,2,0),"")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IF('PD2'!$V455&lt;&gt;"",'PD2'!$V455*VLOOKUP('PD2'!$U455,#REF!,2,0),"")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IF('PD2'!$V456&lt;&gt;"",'PD2'!$V456*VLOOKUP('PD2'!$U456,#REF!,2,0),"")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IF('PD2'!$V457&lt;&gt;"",'PD2'!$V457*VLOOKUP('PD2'!$U457,#REF!,2,0),"")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IF('PD2'!$V458&lt;&gt;"",'PD2'!$V458*VLOOKUP('PD2'!$U458,#REF!,2,0),"")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IF('PD2'!$V459&lt;&gt;"",'PD2'!$V459*VLOOKUP('PD2'!$U459,#REF!,2,0),"")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IF('PD2'!$V460&lt;&gt;"",'PD2'!$V460*VLOOKUP('PD2'!$U460,#REF!,2,0),"")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IF('PD2'!$V461&lt;&gt;"",'PD2'!$V461*VLOOKUP('PD2'!$U461,#REF!,2,0),"")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IF('PD2'!$V462&lt;&gt;"",'PD2'!$V462*VLOOKUP('PD2'!$U462,#REF!,2,0),"")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IF('PD2'!$V463&lt;&gt;"",'PD2'!$V463*VLOOKUP('PD2'!$U463,#REF!,2,0),"")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IF('PD2'!$V464&lt;&gt;"",'PD2'!$V464*VLOOKUP('PD2'!$U464,#REF!,2,0),"")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IF('PD2'!$V465&lt;&gt;"",'PD2'!$V465*VLOOKUP('PD2'!$U465,#REF!,2,0),"")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IF('PD2'!$V466&lt;&gt;"",'PD2'!$V466*VLOOKUP('PD2'!$U466,#REF!,2,0),"")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IF('PD2'!$V467&lt;&gt;"",'PD2'!$V467*VLOOKUP('PD2'!$U467,#REF!,2,0),"")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IF('PD2'!$V468&lt;&gt;"",'PD2'!$V468*VLOOKUP('PD2'!$U468,#REF!,2,0),"")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IF('PD2'!$V469&lt;&gt;"",'PD2'!$V469*VLOOKUP('PD2'!$U469,#REF!,2,0),"")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IF('PD2'!$V470&lt;&gt;"",'PD2'!$V470*VLOOKUP('PD2'!$U470,#REF!,2,0),"")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IF('PD2'!$V471&lt;&gt;"",'PD2'!$V471*VLOOKUP('PD2'!$U471,#REF!,2,0),"")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IF('PD2'!$V472&lt;&gt;"",'PD2'!$V472*VLOOKUP('PD2'!$U472,#REF!,2,0),"")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IF('PD2'!$V473&lt;&gt;"",'PD2'!$V473*VLOOKUP('PD2'!$U473,#REF!,2,0),"")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IF('PD2'!$V474&lt;&gt;"",'PD2'!$V474*VLOOKUP('PD2'!$U474,#REF!,2,0),"")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IF('PD2'!$V475&lt;&gt;"",'PD2'!$V475*VLOOKUP('PD2'!$U475,#REF!,2,0),"")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IF('PD2'!$V476&lt;&gt;"",'PD2'!$V476*VLOOKUP('PD2'!$U476,#REF!,2,0),"")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IF('PD2'!$V477&lt;&gt;"",'PD2'!$V477*VLOOKUP('PD2'!$U477,#REF!,2,0),"")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IF('PD2'!$V478&lt;&gt;"",'PD2'!$V478*VLOOKUP('PD2'!$U478,#REF!,2,0),"")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IF('PD2'!$V479&lt;&gt;"",'PD2'!$V479*VLOOKUP('PD2'!$U479,#REF!,2,0),"")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IF('PD2'!$V480&lt;&gt;"",'PD2'!$V480*VLOOKUP('PD2'!$U480,#REF!,2,0),"")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IF('PD2'!$V481&lt;&gt;"",'PD2'!$V481*VLOOKUP('PD2'!$U481,#REF!,2,0),"")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IF('PD2'!$V482&lt;&gt;"",'PD2'!$V482*VLOOKUP('PD2'!$U482,#REF!,2,0),"")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IF('PD2'!$V483&lt;&gt;"",'PD2'!$V483*VLOOKUP('PD2'!$U483,#REF!,2,0),"")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IF('PD2'!$V484&lt;&gt;"",'PD2'!$V484*VLOOKUP('PD2'!$U484,#REF!,2,0),"")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IF('PD2'!$V485&lt;&gt;"",'PD2'!$V485*VLOOKUP('PD2'!$U485,#REF!,2,0),"")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IF('PD2'!$V486&lt;&gt;"",'PD2'!$V486*VLOOKUP('PD2'!$U486,#REF!,2,0),"")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IF('PD2'!$V487&lt;&gt;"",'PD2'!$V487*VLOOKUP('PD2'!$U487,#REF!,2,0),"")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IF('PD2'!$V488&lt;&gt;"",'PD2'!$V488*VLOOKUP('PD2'!$U488,#REF!,2,0),"")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IF('PD2'!$V489&lt;&gt;"",'PD2'!$V489*VLOOKUP('PD2'!$U489,#REF!,2,0),"")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IF('PD2'!$V490&lt;&gt;"",'PD2'!$V490*VLOOKUP('PD2'!$U490,#REF!,2,0),"")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IF('PD2'!$V491&lt;&gt;"",'PD2'!$V491*VLOOKUP('PD2'!$U491,#REF!,2,0),"")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IF('PD2'!$V492&lt;&gt;"",'PD2'!$V492*VLOOKUP('PD2'!$U492,#REF!,2,0),"")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IF('PD2'!$V493&lt;&gt;"",'PD2'!$V493*VLOOKUP('PD2'!$U493,#REF!,2,0),"")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IF('PD2'!$V494&lt;&gt;"",'PD2'!$V494*VLOOKUP('PD2'!$U494,#REF!,2,0),"")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IF('PD2'!$V495&lt;&gt;"",'PD2'!$V495*VLOOKUP('PD2'!$U495,#REF!,2,0),"")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IF('PD2'!$V496&lt;&gt;"",'PD2'!$V496*VLOOKUP('PD2'!$U496,#REF!,2,0),"")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IF('PD2'!$V497&lt;&gt;"",'PD2'!$V497*VLOOKUP('PD2'!$U497,#REF!,2,0),"")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IF('PD2'!$V498&lt;&gt;"",'PD2'!$V498*VLOOKUP('PD2'!$U498,#REF!,2,0),"")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IF('PD2'!$V499&lt;&gt;"",'PD2'!$V499*VLOOKUP('PD2'!$U499,#REF!,2,0),"")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IF('PD2'!$V500&lt;&gt;"",'PD2'!$V500*VLOOKUP('PD2'!$U500,#REF!,2,0),"")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IF('PD2'!$V501&lt;&gt;"",'PD2'!$V501*VLOOKUP('PD2'!$U501,#REF!,2,0),"")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IF('PD2'!$V502&lt;&gt;"",'PD2'!$V502*VLOOKUP('PD2'!$U502,#REF!,2,0),"")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IF('PD2'!$V503&lt;&gt;"",'PD2'!$V503*VLOOKUP('PD2'!$U503,#REF!,2,0),"")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IF('PD2'!$V504&lt;&gt;"",'PD2'!$V504*VLOOKUP('PD2'!$U504,#REF!,2,0),"")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IF('PD2'!$V505&lt;&gt;"",'PD2'!$V505*VLOOKUP('PD2'!$U505,#REF!,2,0),"")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IF('PD2'!$V506&lt;&gt;"",'PD2'!$V506*VLOOKUP('PD2'!$U506,#REF!,2,0),"")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IF('PD2'!$V507&lt;&gt;"",'PD2'!$V507*VLOOKUP('PD2'!$U507,#REF!,2,0),"")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IF('PD2'!$V508&lt;&gt;"",'PD2'!$V508*VLOOKUP('PD2'!$U508,#REF!,2,0),"")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IF('PD2'!$V509&lt;&gt;"",'PD2'!$V509*VLOOKUP('PD2'!$U509,#REF!,2,0),"")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IF('PD2'!$V510&lt;&gt;"",'PD2'!$V510*VLOOKUP('PD2'!$U510,#REF!,2,0),"")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IF('PD2'!$V511&lt;&gt;"",'PD2'!$V511*VLOOKUP('PD2'!$U511,#REF!,2,0),"")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IF('PD2'!$V512&lt;&gt;"",'PD2'!$V512*VLOOKUP('PD2'!$U512,#REF!,2,0),"")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IF('PD2'!$V513&lt;&gt;"",'PD2'!$V513*VLOOKUP('PD2'!$U513,#REF!,2,0),"")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IF('PD2'!$V514&lt;&gt;"",'PD2'!$V514*VLOOKUP('PD2'!$U514,#REF!,2,0),"")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IF('PD2'!$V515&lt;&gt;"",'PD2'!$V515*VLOOKUP('PD2'!$U515,#REF!,2,0),"")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IF('PD2'!$V516&lt;&gt;"",'PD2'!$V516*VLOOKUP('PD2'!$U516,#REF!,2,0),"")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IF('PD2'!$V517&lt;&gt;"",'PD2'!$V517*VLOOKUP('PD2'!$U517,#REF!,2,0),"")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IF('PD2'!$V518&lt;&gt;"",'PD2'!$V518*VLOOKUP('PD2'!$U518,#REF!,2,0),"")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IF('PD2'!$V519&lt;&gt;"",'PD2'!$V519*VLOOKUP('PD2'!$U519,#REF!,2,0),"")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IF('PD2'!$V520&lt;&gt;"",'PD2'!$V520*VLOOKUP('PD2'!$U520,#REF!,2,0),"")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IF('PD2'!$V521&lt;&gt;"",'PD2'!$V521*VLOOKUP('PD2'!$U521,#REF!,2,0),"")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IF('PD2'!$V522&lt;&gt;"",'PD2'!$V522*VLOOKUP('PD2'!$U522,#REF!,2,0),"")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IF('PD2'!$V523&lt;&gt;"",'PD2'!$V523*VLOOKUP('PD2'!$U523,#REF!,2,0),"")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IF('PD2'!$V524&lt;&gt;"",'PD2'!$V524*VLOOKUP('PD2'!$U524,#REF!,2,0),"")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IF('PD2'!$V525&lt;&gt;"",'PD2'!$V525*VLOOKUP('PD2'!$U525,#REF!,2,0),"")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IF('PD2'!$V526&lt;&gt;"",'PD2'!$V526*VLOOKUP('PD2'!$U526,#REF!,2,0),"")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IF('PD2'!$V527&lt;&gt;"",'PD2'!$V527*VLOOKUP('PD2'!$U527,#REF!,2,0),"")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IF('PD2'!$V528&lt;&gt;"",'PD2'!$V528*VLOOKUP('PD2'!$U528,#REF!,2,0),"")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IF('PD2'!$V529&lt;&gt;"",'PD2'!$V529*VLOOKUP('PD2'!$U529,#REF!,2,0),"")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IF('PD2'!$V530&lt;&gt;"",'PD2'!$V530*VLOOKUP('PD2'!$U530,#REF!,2,0),"")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IF('PD2'!$V531&lt;&gt;"",'PD2'!$V531*VLOOKUP('PD2'!$U531,#REF!,2,0),"")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IF('PD2'!$V532&lt;&gt;"",'PD2'!$V532*VLOOKUP('PD2'!$U532,#REF!,2,0),"")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IF('PD2'!$V533&lt;&gt;"",'PD2'!$V533*VLOOKUP('PD2'!$U533,#REF!,2,0),"")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IF('PD2'!$V534&lt;&gt;"",'PD2'!$V534*VLOOKUP('PD2'!$U534,#REF!,2,0),"")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IF('PD2'!$V535&lt;&gt;"",'PD2'!$V535*VLOOKUP('PD2'!$U535,#REF!,2,0),"")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IF('PD2'!$V536&lt;&gt;"",'PD2'!$V536*VLOOKUP('PD2'!$U536,#REF!,2,0),"")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IF('PD2'!$V537&lt;&gt;"",'PD2'!$V537*VLOOKUP('PD2'!$U537,#REF!,2,0),"")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IF('PD2'!$V538&lt;&gt;"",'PD2'!$V538*VLOOKUP('PD2'!$U538,#REF!,2,0),"")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IF('PD2'!$V539&lt;&gt;"",'PD2'!$V539*VLOOKUP('PD2'!$U539,#REF!,2,0),"")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IF('PD2'!$V540&lt;&gt;"",'PD2'!$V540*VLOOKUP('PD2'!$U540,#REF!,2,0),"")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IF('PD2'!$V541&lt;&gt;"",'PD2'!$V541*VLOOKUP('PD2'!$U541,#REF!,2,0),"")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IF('PD2'!$V542&lt;&gt;"",'PD2'!$V542*VLOOKUP('PD2'!$U542,#REF!,2,0),"")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IF('PD2'!$V543&lt;&gt;"",'PD2'!$V543*VLOOKUP('PD2'!$U543,#REF!,2,0),"")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IF('PD2'!$V544&lt;&gt;"",'PD2'!$V544*VLOOKUP('PD2'!$U544,#REF!,2,0),"")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IF('PD2'!$V545&lt;&gt;"",'PD2'!$V545*VLOOKUP('PD2'!$U545,#REF!,2,0),"")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IF('PD2'!$V546&lt;&gt;"",'PD2'!$V546*VLOOKUP('PD2'!$U546,#REF!,2,0),"")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IF('PD2'!$V547&lt;&gt;"",'PD2'!$V547*VLOOKUP('PD2'!$U547,#REF!,2,0),"")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IF('PD2'!$V548&lt;&gt;"",'PD2'!$V548*VLOOKUP('PD2'!$U548,#REF!,2,0),"")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IF('PD2'!$V549&lt;&gt;"",'PD2'!$V549*VLOOKUP('PD2'!$U549,#REF!,2,0),"")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IF('PD2'!$V550&lt;&gt;"",'PD2'!$V550*VLOOKUP('PD2'!$U550,#REF!,2,0),"")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IF('PD2'!$V551&lt;&gt;"",'PD2'!$V551*VLOOKUP('PD2'!$U551,#REF!,2,0),"")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IF('PD2'!$V552&lt;&gt;"",'PD2'!$V552*VLOOKUP('PD2'!$U552,#REF!,2,0),"")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IF('PD2'!$V553&lt;&gt;"",'PD2'!$V553*VLOOKUP('PD2'!$U553,#REF!,2,0),"")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IF('PD2'!$V554&lt;&gt;"",'PD2'!$V554*VLOOKUP('PD2'!$U554,#REF!,2,0),"")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IF('PD2'!$V555&lt;&gt;"",'PD2'!$V555*VLOOKUP('PD2'!$U555,#REF!,2,0),"")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IF('PD2'!$V556&lt;&gt;"",'PD2'!$V556*VLOOKUP('PD2'!$U556,#REF!,2,0),"")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IF('PD2'!$V557&lt;&gt;"",'PD2'!$V557*VLOOKUP('PD2'!$U557,#REF!,2,0),"")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IF('PD2'!$V558&lt;&gt;"",'PD2'!$V558*VLOOKUP('PD2'!$U558,#REF!,2,0),"")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IF('PD2'!$V559&lt;&gt;"",'PD2'!$V559*VLOOKUP('PD2'!$U559,#REF!,2,0),"")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IF('PD2'!$V560&lt;&gt;"",'PD2'!$V560*VLOOKUP('PD2'!$U560,#REF!,2,0),"")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IF('PD2'!$V561&lt;&gt;"",'PD2'!$V561*VLOOKUP('PD2'!$U561,#REF!,2,0),"")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IF('PD2'!$V562&lt;&gt;"",'PD2'!$V562*VLOOKUP('PD2'!$U562,#REF!,2,0),"")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IF('PD2'!$V563&lt;&gt;"",'PD2'!$V563*VLOOKUP('PD2'!$U563,#REF!,2,0),"")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IF('PD2'!$V564&lt;&gt;"",'PD2'!$V564*VLOOKUP('PD2'!$U564,#REF!,2,0),"")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IF('PD2'!$V565&lt;&gt;"",'PD2'!$V565*VLOOKUP('PD2'!$U565,#REF!,2,0),"")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IF('PD2'!$V566&lt;&gt;"",'PD2'!$V566*VLOOKUP('PD2'!$U566,#REF!,2,0),"")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IF('PD2'!$V567&lt;&gt;"",'PD2'!$V567*VLOOKUP('PD2'!$U567,#REF!,2,0),"")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IF('PD2'!$V568&lt;&gt;"",'PD2'!$V568*VLOOKUP('PD2'!$U568,#REF!,2,0),"")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IF('PD2'!$V569&lt;&gt;"",'PD2'!$V569*VLOOKUP('PD2'!$U569,#REF!,2,0),"")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IF('PD2'!$V570&lt;&gt;"",'PD2'!$V570*VLOOKUP('PD2'!$U570,#REF!,2,0),"")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IF('PD2'!$V571&lt;&gt;"",'PD2'!$V571*VLOOKUP('PD2'!$U571,#REF!,2,0),"")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IF('PD2'!$V572&lt;&gt;"",'PD2'!$V572*VLOOKUP('PD2'!$U572,#REF!,2,0),"")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IF('PD2'!$V573&lt;&gt;"",'PD2'!$V573*VLOOKUP('PD2'!$U573,#REF!,2,0),"")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IF('PD2'!$V574&lt;&gt;"",'PD2'!$V574*VLOOKUP('PD2'!$U574,#REF!,2,0),"")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IF('PD2'!$V575&lt;&gt;"",'PD2'!$V575*VLOOKUP('PD2'!$U575,#REF!,2,0),"")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IF('PD2'!$V576&lt;&gt;"",'PD2'!$V576*VLOOKUP('PD2'!$U576,#REF!,2,0),"")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IF('PD2'!$V577&lt;&gt;"",'PD2'!$V577*VLOOKUP('PD2'!$U577,#REF!,2,0),"")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IF('PD2'!$V578&lt;&gt;"",'PD2'!$V578*VLOOKUP('PD2'!$U578,#REF!,2,0),"")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IF('PD2'!$V579&lt;&gt;"",'PD2'!$V579*VLOOKUP('PD2'!$U579,#REF!,2,0),"")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IF('PD2'!$V580&lt;&gt;"",'PD2'!$V580*VLOOKUP('PD2'!$U580,#REF!,2,0),"")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IF('PD2'!$V581&lt;&gt;"",'PD2'!$V581*VLOOKUP('PD2'!$U581,#REF!,2,0),"")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IF('PD2'!$V582&lt;&gt;"",'PD2'!$V582*VLOOKUP('PD2'!$U582,#REF!,2,0),"")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IF('PD2'!$V583&lt;&gt;"",'PD2'!$V583*VLOOKUP('PD2'!$U583,#REF!,2,0),"")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IF('PD2'!$V584&lt;&gt;"",'PD2'!$V584*VLOOKUP('PD2'!$U584,#REF!,2,0),"")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IF('PD2'!$V585&lt;&gt;"",'PD2'!$V585*VLOOKUP('PD2'!$U585,#REF!,2,0),"")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IF('PD2'!$V586&lt;&gt;"",'PD2'!$V586*VLOOKUP('PD2'!$U586,#REF!,2,0),"")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IF('PD2'!$V587&lt;&gt;"",'PD2'!$V587*VLOOKUP('PD2'!$U587,#REF!,2,0),"")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IF('PD2'!$V588&lt;&gt;"",'PD2'!$V588*VLOOKUP('PD2'!$U588,#REF!,2,0),"")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IF('PD2'!$V589&lt;&gt;"",'PD2'!$V589*VLOOKUP('PD2'!$U589,#REF!,2,0),"")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IF('PD2'!$V590&lt;&gt;"",'PD2'!$V590*VLOOKUP('PD2'!$U590,#REF!,2,0),"")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IF('PD2'!$V591&lt;&gt;"",'PD2'!$V591*VLOOKUP('PD2'!$U591,#REF!,2,0),"")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IF('PD2'!$V592&lt;&gt;"",'PD2'!$V592*VLOOKUP('PD2'!$U592,#REF!,2,0),"")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IF('PD2'!$V593&lt;&gt;"",'PD2'!$V593*VLOOKUP('PD2'!$U593,#REF!,2,0),"")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IF('PD2'!$V594&lt;&gt;"",'PD2'!$V594*VLOOKUP('PD2'!$U594,#REF!,2,0),"")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IF('PD2'!$V595&lt;&gt;"",'PD2'!$V595*VLOOKUP('PD2'!$U595,#REF!,2,0),"")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IF('PD2'!$V596&lt;&gt;"",'PD2'!$V596*VLOOKUP('PD2'!$U596,#REF!,2,0),"")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IF('PD2'!$V597&lt;&gt;"",'PD2'!$V597*VLOOKUP('PD2'!$U597,#REF!,2,0),"")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IF('PD2'!$V598&lt;&gt;"",'PD2'!$V598*VLOOKUP('PD2'!$U598,#REF!,2,0),"")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IF('PD2'!$V599&lt;&gt;"",'PD2'!$V599*VLOOKUP('PD2'!$U599,#REF!,2,0),"")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IF('PD2'!$V600&lt;&gt;"",'PD2'!$V600*VLOOKUP('PD2'!$U600,#REF!,2,0),"")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IF('PD2'!$V601&lt;&gt;"",'PD2'!$V601*VLOOKUP('PD2'!$U601,#REF!,2,0),"")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IF('PD2'!$V602&lt;&gt;"",'PD2'!$V602*VLOOKUP('PD2'!$U602,#REF!,2,0),"")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IF('PD2'!$V603&lt;&gt;"",'PD2'!$V603*VLOOKUP('PD2'!$U603,#REF!,2,0),"")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IF('PD2'!$V604&lt;&gt;"",'PD2'!$V604*VLOOKUP('PD2'!$U604,#REF!,2,0),"")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IF('PD2'!$V605&lt;&gt;"",'PD2'!$V605*VLOOKUP('PD2'!$U605,#REF!,2,0),"")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IF('PD2'!$V606&lt;&gt;"",'PD2'!$V606*VLOOKUP('PD2'!$U606,#REF!,2,0),"")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IF('PD2'!$V607&lt;&gt;"",'PD2'!$V607*VLOOKUP('PD2'!$U607,#REF!,2,0),"")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IF('PD2'!$V608&lt;&gt;"",'PD2'!$V608*VLOOKUP('PD2'!$U608,#REF!,2,0),"")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IF('PD2'!$V609&lt;&gt;"",'PD2'!$V609*VLOOKUP('PD2'!$U609,#REF!,2,0),"")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IF('PD2'!$V610&lt;&gt;"",'PD2'!$V610*VLOOKUP('PD2'!$U610,#REF!,2,0),"")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IF('PD2'!$V611&lt;&gt;"",'PD2'!$V611*VLOOKUP('PD2'!$U611,#REF!,2,0),"")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IF('PD2'!$V612&lt;&gt;"",'PD2'!$V612*VLOOKUP('PD2'!$U612,#REF!,2,0),"")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IF('PD2'!$V613&lt;&gt;"",'PD2'!$V613*VLOOKUP('PD2'!$U613,#REF!,2,0),"")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IF('PD2'!$V614&lt;&gt;"",'PD2'!$V614*VLOOKUP('PD2'!$U614,#REF!,2,0),"")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IF('PD2'!$V615&lt;&gt;"",'PD2'!$V615*VLOOKUP('PD2'!$U615,#REF!,2,0),"")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IF('PD2'!$V616&lt;&gt;"",'PD2'!$V616*VLOOKUP('PD2'!$U616,#REF!,2,0),"")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IF('PD2'!$V617&lt;&gt;"",'PD2'!$V617*VLOOKUP('PD2'!$U617,#REF!,2,0),"")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IF('PD2'!$V618&lt;&gt;"",'PD2'!$V618*VLOOKUP('PD2'!$U618,#REF!,2,0),"")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IF('PD2'!$V619&lt;&gt;"",'PD2'!$V619*VLOOKUP('PD2'!$U619,#REF!,2,0),"")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IF('PD2'!$V620&lt;&gt;"",'PD2'!$V620*VLOOKUP('PD2'!$U620,#REF!,2,0),"")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IF('PD2'!$V621&lt;&gt;"",'PD2'!$V621*VLOOKUP('PD2'!$U621,#REF!,2,0),"")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IF('PD2'!$V622&lt;&gt;"",'PD2'!$V622*VLOOKUP('PD2'!$U622,#REF!,2,0),"")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IF('PD2'!$V623&lt;&gt;"",'PD2'!$V623*VLOOKUP('PD2'!$U623,#REF!,2,0),"")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IF('PD2'!$V624&lt;&gt;"",'PD2'!$V624*VLOOKUP('PD2'!$U624,#REF!,2,0),"")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IF('PD2'!$V625&lt;&gt;"",'PD2'!$V625*VLOOKUP('PD2'!$U625,#REF!,2,0),"")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IF('PD2'!$V626&lt;&gt;"",'PD2'!$V626*VLOOKUP('PD2'!$U626,#REF!,2,0),"")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IF('PD2'!$V627&lt;&gt;"",'PD2'!$V627*VLOOKUP('PD2'!$U627,#REF!,2,0),"")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IF('PD2'!$V628&lt;&gt;"",'PD2'!$V628*VLOOKUP('PD2'!$U628,#REF!,2,0),"")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IF('PD2'!$V629&lt;&gt;"",'PD2'!$V629*VLOOKUP('PD2'!$U629,#REF!,2,0),"")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IF('PD2'!$V630&lt;&gt;"",'PD2'!$V630*VLOOKUP('PD2'!$U630,#REF!,2,0),"")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IF('PD2'!$V631&lt;&gt;"",'PD2'!$V631*VLOOKUP('PD2'!$U631,#REF!,2,0),"")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IF('PD2'!$V632&lt;&gt;"",'PD2'!$V632*VLOOKUP('PD2'!$U632,#REF!,2,0),"")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IF('PD2'!$V633&lt;&gt;"",'PD2'!$V633*VLOOKUP('PD2'!$U633,#REF!,2,0),"")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IF('PD2'!$V634&lt;&gt;"",'PD2'!$V634*VLOOKUP('PD2'!$U634,#REF!,2,0),"")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IF('PD2'!$V635&lt;&gt;"",'PD2'!$V635*VLOOKUP('PD2'!$U635,#REF!,2,0),"")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IF('PD2'!$V636&lt;&gt;"",'PD2'!$V636*VLOOKUP('PD2'!$U636,#REF!,2,0),"")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IF('PD2'!$V637&lt;&gt;"",'PD2'!$V637*VLOOKUP('PD2'!$U637,#REF!,2,0),"")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IF('PD2'!$V638&lt;&gt;"",'PD2'!$V638*VLOOKUP('PD2'!$U638,#REF!,2,0),"")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IF('PD2'!$V639&lt;&gt;"",'PD2'!$V639*VLOOKUP('PD2'!$U639,#REF!,2,0),"")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IF('PD2'!$V640&lt;&gt;"",'PD2'!$V640*VLOOKUP('PD2'!$U640,#REF!,2,0),"")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IF('PD2'!$V641&lt;&gt;"",'PD2'!$V641*VLOOKUP('PD2'!$U641,#REF!,2,0),"")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IF('PD2'!$V642&lt;&gt;"",'PD2'!$V642*VLOOKUP('PD2'!$U642,#REF!,2,0),"")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IF('PD2'!$V643&lt;&gt;"",'PD2'!$V643*VLOOKUP('PD2'!$U643,#REF!,2,0),"")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IF('PD2'!$V644&lt;&gt;"",'PD2'!$V644*VLOOKUP('PD2'!$U644,#REF!,2,0),"")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IF('PD2'!$V645&lt;&gt;"",'PD2'!$V645*VLOOKUP('PD2'!$U645,#REF!,2,0),"")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IF('PD2'!$V646&lt;&gt;"",'PD2'!$V646*VLOOKUP('PD2'!$U646,#REF!,2,0),"")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IF('PD2'!$V647&lt;&gt;"",'PD2'!$V647*VLOOKUP('PD2'!$U647,#REF!,2,0),"")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IF('PD2'!$V648&lt;&gt;"",'PD2'!$V648*VLOOKUP('PD2'!$U648,#REF!,2,0),"")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IF('PD2'!$V649&lt;&gt;"",'PD2'!$V649*VLOOKUP('PD2'!$U649,#REF!,2,0),"")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IF('PD2'!$V650&lt;&gt;"",'PD2'!$V650*VLOOKUP('PD2'!$U650,#REF!,2,0),"")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IF('PD2'!$V651&lt;&gt;"",'PD2'!$V651*VLOOKUP('PD2'!$U651,#REF!,2,0),"")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IF('PD2'!$V652&lt;&gt;"",'PD2'!$V652*VLOOKUP('PD2'!$U652,#REF!,2,0),"")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IF('PD2'!$V653&lt;&gt;"",'PD2'!$V653*VLOOKUP('PD2'!$U653,#REF!,2,0),"")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IF('PD2'!$V654&lt;&gt;"",'PD2'!$V654*VLOOKUP('PD2'!$U654,#REF!,2,0),"")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IF('PD2'!$V655&lt;&gt;"",'PD2'!$V655*VLOOKUP('PD2'!$U655,#REF!,2,0),"")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IF('PD2'!$V656&lt;&gt;"",'PD2'!$V656*VLOOKUP('PD2'!$U656,#REF!,2,0),"")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IF('PD2'!$V657&lt;&gt;"",'PD2'!$V657*VLOOKUP('PD2'!$U657,#REF!,2,0),"")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IF('PD2'!$V658&lt;&gt;"",'PD2'!$V658*VLOOKUP('PD2'!$U658,#REF!,2,0),"")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IF('PD2'!$V659&lt;&gt;"",'PD2'!$V659*VLOOKUP('PD2'!$U659,#REF!,2,0),"")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IF('PD2'!$V660&lt;&gt;"",'PD2'!$V660*VLOOKUP('PD2'!$U660,#REF!,2,0),"")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IF('PD2'!$V661&lt;&gt;"",'PD2'!$V661*VLOOKUP('PD2'!$U661,#REF!,2,0),"")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IF('PD2'!$V662&lt;&gt;"",'PD2'!$V662*VLOOKUP('PD2'!$U662,#REF!,2,0),"")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IF('PD2'!$V663&lt;&gt;"",'PD2'!$V663*VLOOKUP('PD2'!$U663,#REF!,2,0),"")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IF('PD2'!$V664&lt;&gt;"",'PD2'!$V664*VLOOKUP('PD2'!$U664,#REF!,2,0),"")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IF('PD2'!$V665&lt;&gt;"",'PD2'!$V665*VLOOKUP('PD2'!$U665,#REF!,2,0),"")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IF('PD2'!$V666&lt;&gt;"",'PD2'!$V666*VLOOKUP('PD2'!$U666,#REF!,2,0),"")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IF('PD2'!$V667&lt;&gt;"",'PD2'!$V667*VLOOKUP('PD2'!$U667,#REF!,2,0),"")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IF('PD2'!$V668&lt;&gt;"",'PD2'!$V668*VLOOKUP('PD2'!$U668,#REF!,2,0),"")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IF('PD2'!$V669&lt;&gt;"",'PD2'!$V669*VLOOKUP('PD2'!$U669,#REF!,2,0),"")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IF('PD2'!$V670&lt;&gt;"",'PD2'!$V670*VLOOKUP('PD2'!$U670,#REF!,2,0),"")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IF('PD2'!$V671&lt;&gt;"",'PD2'!$V671*VLOOKUP('PD2'!$U671,#REF!,2,0),"")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IF('PD2'!$V672&lt;&gt;"",'PD2'!$V672*VLOOKUP('PD2'!$U672,#REF!,2,0),"")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IF('PD2'!$V673&lt;&gt;"",'PD2'!$V673*VLOOKUP('PD2'!$U673,#REF!,2,0),"")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IF('PD2'!$V674&lt;&gt;"",'PD2'!$V674*VLOOKUP('PD2'!$U674,#REF!,2,0),"")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IF('PD2'!$V675&lt;&gt;"",'PD2'!$V675*VLOOKUP('PD2'!$U675,#REF!,2,0),"")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IF('PD2'!$V676&lt;&gt;"",'PD2'!$V676*VLOOKUP('PD2'!$U676,#REF!,2,0),"")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IF('PD2'!$V677&lt;&gt;"",'PD2'!$V677*VLOOKUP('PD2'!$U677,#REF!,2,0),"")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IF('PD2'!$V678&lt;&gt;"",'PD2'!$V678*VLOOKUP('PD2'!$U678,#REF!,2,0),"")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IF('PD2'!$V679&lt;&gt;"",'PD2'!$V679*VLOOKUP('PD2'!$U679,#REF!,2,0),"")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IF('PD2'!$V680&lt;&gt;"",'PD2'!$V680*VLOOKUP('PD2'!$U680,#REF!,2,0),"")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IF('PD2'!$V681&lt;&gt;"",'PD2'!$V681*VLOOKUP('PD2'!$U681,#REF!,2,0),"")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IF('PD2'!$V682&lt;&gt;"",'PD2'!$V682*VLOOKUP('PD2'!$U682,#REF!,2,0),"")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IF('PD2'!$V683&lt;&gt;"",'PD2'!$V683*VLOOKUP('PD2'!$U683,#REF!,2,0),"")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IF('PD2'!$V684&lt;&gt;"",'PD2'!$V684*VLOOKUP('PD2'!$U684,#REF!,2,0),"")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IF('PD2'!$V685&lt;&gt;"",'PD2'!$V685*VLOOKUP('PD2'!$U685,#REF!,2,0),"")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IF('PD2'!$V686&lt;&gt;"",'PD2'!$V686*VLOOKUP('PD2'!$U686,#REF!,2,0),"")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IF('PD2'!$V687&lt;&gt;"",'PD2'!$V687*VLOOKUP('PD2'!$U687,#REF!,2,0),"")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IF('PD2'!$V688&lt;&gt;"",'PD2'!$V688*VLOOKUP('PD2'!$U688,#REF!,2,0),"")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IF('PD2'!$V689&lt;&gt;"",'PD2'!$V689*VLOOKUP('PD2'!$U689,#REF!,2,0),"")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IF('PD2'!$V690&lt;&gt;"",'PD2'!$V690*VLOOKUP('PD2'!$U690,#REF!,2,0),"")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IF('PD2'!$V691&lt;&gt;"",'PD2'!$V691*VLOOKUP('PD2'!$U691,#REF!,2,0),"")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IF('PD2'!$V692&lt;&gt;"",'PD2'!$V692*VLOOKUP('PD2'!$U692,#REF!,2,0),"")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IF('PD2'!$V693&lt;&gt;"",'PD2'!$V693*VLOOKUP('PD2'!$U693,#REF!,2,0),"")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IF('PD2'!$V694&lt;&gt;"",'PD2'!$V694*VLOOKUP('PD2'!$U694,#REF!,2,0),"")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IF('PD2'!$V695&lt;&gt;"",'PD2'!$V695*VLOOKUP('PD2'!$U695,#REF!,2,0),"")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IF('PD2'!$V696&lt;&gt;"",'PD2'!$V696*VLOOKUP('PD2'!$U696,#REF!,2,0),"")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IF('PD2'!$V697&lt;&gt;"",'PD2'!$V697*VLOOKUP('PD2'!$U697,#REF!,2,0),"")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IF('PD2'!$V698&lt;&gt;"",'PD2'!$V698*VLOOKUP('PD2'!$U698,#REF!,2,0),"")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IF('PD2'!$V699&lt;&gt;"",'PD2'!$V699*VLOOKUP('PD2'!$U699,#REF!,2,0),"")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IF('PD2'!$V700&lt;&gt;"",'PD2'!$V700*VLOOKUP('PD2'!$U700,#REF!,2,0),"")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IF('PD2'!$V701&lt;&gt;"",'PD2'!$V701*VLOOKUP('PD2'!$U701,#REF!,2,0),"")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IF('PD2'!$V702&lt;&gt;"",'PD2'!$V702*VLOOKUP('PD2'!$U702,#REF!,2,0),"")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IF('PD2'!$V703&lt;&gt;"",'PD2'!$V703*VLOOKUP('PD2'!$U703,#REF!,2,0),"")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IF('PD2'!$V704&lt;&gt;"",'PD2'!$V704*VLOOKUP('PD2'!$U704,#REF!,2,0),"")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IF('PD2'!$V705&lt;&gt;"",'PD2'!$V705*VLOOKUP('PD2'!$U705,#REF!,2,0),"")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IF('PD2'!$V706&lt;&gt;"",'PD2'!$V706*VLOOKUP('PD2'!$U706,#REF!,2,0),"")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IF('PD2'!$V707&lt;&gt;"",'PD2'!$V707*VLOOKUP('PD2'!$U707,#REF!,2,0),"")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IF('PD2'!$V708&lt;&gt;"",'PD2'!$V708*VLOOKUP('PD2'!$U708,#REF!,2,0),"")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IF('PD2'!$V709&lt;&gt;"",'PD2'!$V709*VLOOKUP('PD2'!$U709,#REF!,2,0),"")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IF('PD2'!$V710&lt;&gt;"",'PD2'!$V710*VLOOKUP('PD2'!$U710,#REF!,2,0),"")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IF('PD2'!$V711&lt;&gt;"",'PD2'!$V711*VLOOKUP('PD2'!$U711,#REF!,2,0),"")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IF('PD2'!$V712&lt;&gt;"",'PD2'!$V712*VLOOKUP('PD2'!$U712,#REF!,2,0),"")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IF('PD2'!$V713&lt;&gt;"",'PD2'!$V713*VLOOKUP('PD2'!$U713,#REF!,2,0),"")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IF('PD2'!$V714&lt;&gt;"",'PD2'!$V714*VLOOKUP('PD2'!$U714,#REF!,2,0),"")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IF('PD2'!$V715&lt;&gt;"",'PD2'!$V715*VLOOKUP('PD2'!$U715,#REF!,2,0),"")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IF('PD2'!$V716&lt;&gt;"",'PD2'!$V716*VLOOKUP('PD2'!$U716,#REF!,2,0),"")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IF('PD2'!$V717&lt;&gt;"",'PD2'!$V717*VLOOKUP('PD2'!$U717,#REF!,2,0),"")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IF('PD2'!$V718&lt;&gt;"",'PD2'!$V718*VLOOKUP('PD2'!$U718,#REF!,2,0),"")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IF('PD2'!$V719&lt;&gt;"",'PD2'!$V719*VLOOKUP('PD2'!$U719,#REF!,2,0),"")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IF('PD2'!$V720&lt;&gt;"",'PD2'!$V720*VLOOKUP('PD2'!$U720,#REF!,2,0),"")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IF('PD2'!$V721&lt;&gt;"",'PD2'!$V721*VLOOKUP('PD2'!$U721,#REF!,2,0),"")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IF('PD2'!$V722&lt;&gt;"",'PD2'!$V722*VLOOKUP('PD2'!$U722,#REF!,2,0),"")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IF('PD2'!$V723&lt;&gt;"",'PD2'!$V723*VLOOKUP('PD2'!$U723,#REF!,2,0),"")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IF('PD2'!$V724&lt;&gt;"",'PD2'!$V724*VLOOKUP('PD2'!$U724,#REF!,2,0),"")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IF('PD2'!$V725&lt;&gt;"",'PD2'!$V725*VLOOKUP('PD2'!$U725,#REF!,2,0),"")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IF('PD2'!$V726&lt;&gt;"",'PD2'!$V726*VLOOKUP('PD2'!$U726,#REF!,2,0),"")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IF('PD2'!$V727&lt;&gt;"",'PD2'!$V727*VLOOKUP('PD2'!$U727,#REF!,2,0),"")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IF('PD2'!$V728&lt;&gt;"",'PD2'!$V728*VLOOKUP('PD2'!$U728,#REF!,2,0),"")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IF('PD2'!$V729&lt;&gt;"",'PD2'!$V729*VLOOKUP('PD2'!$U729,#REF!,2,0),"")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IF('PD2'!$V730&lt;&gt;"",'PD2'!$V730*VLOOKUP('PD2'!$U730,#REF!,2,0),"")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IF('PD2'!$V731&lt;&gt;"",'PD2'!$V731*VLOOKUP('PD2'!$U731,#REF!,2,0),"")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IF('PD2'!$V732&lt;&gt;"",'PD2'!$V732*VLOOKUP('PD2'!$U732,#REF!,2,0),"")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IF('PD2'!$V733&lt;&gt;"",'PD2'!$V733*VLOOKUP('PD2'!$U733,#REF!,2,0),"")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IF('PD2'!$V734&lt;&gt;"",'PD2'!$V734*VLOOKUP('PD2'!$U734,#REF!,2,0),"")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IF('PD2'!$V735&lt;&gt;"",'PD2'!$V735*VLOOKUP('PD2'!$U735,#REF!,2,0),"")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IF('PD2'!$V736&lt;&gt;"",'PD2'!$V736*VLOOKUP('PD2'!$U736,#REF!,2,0),"")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IF('PD2'!$V737&lt;&gt;"",'PD2'!$V737*VLOOKUP('PD2'!$U737,#REF!,2,0),"")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IF('PD2'!$V738&lt;&gt;"",'PD2'!$V738*VLOOKUP('PD2'!$U738,#REF!,2,0),"")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IF('PD2'!$V739&lt;&gt;"",'PD2'!$V739*VLOOKUP('PD2'!$U739,#REF!,2,0),"")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IF('PD2'!$V740&lt;&gt;"",'PD2'!$V740*VLOOKUP('PD2'!$U740,#REF!,2,0),"")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IF('PD2'!$V741&lt;&gt;"",'PD2'!$V741*VLOOKUP('PD2'!$U741,#REF!,2,0),"")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IF('PD2'!$V742&lt;&gt;"",'PD2'!$V742*VLOOKUP('PD2'!$U742,#REF!,2,0),"")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IF('PD2'!$V743&lt;&gt;"",'PD2'!$V743*VLOOKUP('PD2'!$U743,#REF!,2,0),"")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IF('PD2'!$V744&lt;&gt;"",'PD2'!$V744*VLOOKUP('PD2'!$U744,#REF!,2,0),"")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IF('PD2'!$V745&lt;&gt;"",'PD2'!$V745*VLOOKUP('PD2'!$U745,#REF!,2,0),"")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IF('PD2'!$V746&lt;&gt;"",'PD2'!$V746*VLOOKUP('PD2'!$U746,#REF!,2,0),"")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IF('PD2'!$V747&lt;&gt;"",'PD2'!$V747*VLOOKUP('PD2'!$U747,#REF!,2,0),"")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IF('PD2'!$V748&lt;&gt;"",'PD2'!$V748*VLOOKUP('PD2'!$U748,#REF!,2,0),"")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IF('PD2'!$V749&lt;&gt;"",'PD2'!$V749*VLOOKUP('PD2'!$U749,#REF!,2,0),"")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IF('PD2'!$V750&lt;&gt;"",'PD2'!$V750*VLOOKUP('PD2'!$U750,#REF!,2,0),"")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IF('PD2'!$V751&lt;&gt;"",'PD2'!$V751*VLOOKUP('PD2'!$U751,#REF!,2,0),"")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IF('PD2'!$V752&lt;&gt;"",'PD2'!$V752*VLOOKUP('PD2'!$U752,#REF!,2,0),"")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IF('PD2'!$V753&lt;&gt;"",'PD2'!$V753*VLOOKUP('PD2'!$U753,#REF!,2,0),"")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IF('PD2'!$V754&lt;&gt;"",'PD2'!$V754*VLOOKUP('PD2'!$U754,#REF!,2,0),"")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IF('PD2'!$V755&lt;&gt;"",'PD2'!$V755*VLOOKUP('PD2'!$U755,#REF!,2,0),"")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IF('PD2'!$V756&lt;&gt;"",'PD2'!$V756*VLOOKUP('PD2'!$U756,#REF!,2,0),"")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IF('PD2'!$V757&lt;&gt;"",'PD2'!$V757*VLOOKUP('PD2'!$U757,#REF!,2,0),"")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IF('PD2'!$V758&lt;&gt;"",'PD2'!$V758*VLOOKUP('PD2'!$U758,#REF!,2,0),"")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IF('PD2'!$V759&lt;&gt;"",'PD2'!$V759*VLOOKUP('PD2'!$U759,#REF!,2,0),"")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IF('PD2'!$V760&lt;&gt;"",'PD2'!$V760*VLOOKUP('PD2'!$U760,#REF!,2,0),"")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IF('PD2'!$V761&lt;&gt;"",'PD2'!$V761*VLOOKUP('PD2'!$U761,#REF!,2,0),"")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IF('PD2'!$V762&lt;&gt;"",'PD2'!$V762*VLOOKUP('PD2'!$U762,#REF!,2,0),"")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IF('PD2'!$V763&lt;&gt;"",'PD2'!$V763*VLOOKUP('PD2'!$U763,#REF!,2,0),"")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IF('PD2'!$V764&lt;&gt;"",'PD2'!$V764*VLOOKUP('PD2'!$U764,#REF!,2,0),"")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IF('PD2'!$V765&lt;&gt;"",'PD2'!$V765*VLOOKUP('PD2'!$U765,#REF!,2,0),"")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IF('PD2'!$V766&lt;&gt;"",'PD2'!$V766*VLOOKUP('PD2'!$U766,#REF!,2,0),"")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IF('PD2'!$V767&lt;&gt;"",'PD2'!$V767*VLOOKUP('PD2'!$U767,#REF!,2,0),"")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IF('PD2'!$V768&lt;&gt;"",'PD2'!$V768*VLOOKUP('PD2'!$U768,#REF!,2,0),"")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IF('PD2'!$V769&lt;&gt;"",'PD2'!$V769*VLOOKUP('PD2'!$U769,#REF!,2,0),"")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IF('PD2'!$V770&lt;&gt;"",'PD2'!$V770*VLOOKUP('PD2'!$U770,#REF!,2,0),"")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IF('PD2'!$V771&lt;&gt;"",'PD2'!$V771*VLOOKUP('PD2'!$U771,#REF!,2,0),"")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IF('PD2'!$V772&lt;&gt;"",'PD2'!$V772*VLOOKUP('PD2'!$U772,#REF!,2,0),"")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IF('PD2'!$V773&lt;&gt;"",'PD2'!$V773*VLOOKUP('PD2'!$U773,#REF!,2,0),"")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IF('PD2'!$V774&lt;&gt;"",'PD2'!$V774*VLOOKUP('PD2'!$U774,#REF!,2,0),"")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IF('PD2'!$V775&lt;&gt;"",'PD2'!$V775*VLOOKUP('PD2'!$U775,#REF!,2,0),"")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IF('PD2'!$V776&lt;&gt;"",'PD2'!$V776*VLOOKUP('PD2'!$U776,#REF!,2,0),"")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IF('PD2'!$V777&lt;&gt;"",'PD2'!$V777*VLOOKUP('PD2'!$U777,#REF!,2,0),"")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IF('PD2'!$V778&lt;&gt;"",'PD2'!$V778*VLOOKUP('PD2'!$U778,#REF!,2,0),"")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IF('PD2'!$V779&lt;&gt;"",'PD2'!$V779*VLOOKUP('PD2'!$U779,#REF!,2,0),"")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IF('PD2'!$V780&lt;&gt;"",'PD2'!$V780*VLOOKUP('PD2'!$U780,#REF!,2,0),"")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IF('PD2'!$V781&lt;&gt;"",'PD2'!$V781*VLOOKUP('PD2'!$U781,#REF!,2,0),"")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IF('PD2'!$V782&lt;&gt;"",'PD2'!$V782*VLOOKUP('PD2'!$U782,#REF!,2,0),"")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IF('PD2'!$V783&lt;&gt;"",'PD2'!$V783*VLOOKUP('PD2'!$U783,#REF!,2,0),"")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IF('PD2'!$V784&lt;&gt;"",'PD2'!$V784*VLOOKUP('PD2'!$U784,#REF!,2,0),"")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IF('PD2'!$V785&lt;&gt;"",'PD2'!$V785*VLOOKUP('PD2'!$U785,#REF!,2,0),"")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IF('PD2'!$V786&lt;&gt;"",'PD2'!$V786*VLOOKUP('PD2'!$U786,#REF!,2,0),"")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IF('PD2'!$V787&lt;&gt;"",'PD2'!$V787*VLOOKUP('PD2'!$U787,#REF!,2,0),"")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IF('PD2'!$V788&lt;&gt;"",'PD2'!$V788*VLOOKUP('PD2'!$U788,#REF!,2,0),"")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IF('PD2'!$V789&lt;&gt;"",'PD2'!$V789*VLOOKUP('PD2'!$U789,#REF!,2,0),"")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IF('PD2'!$V790&lt;&gt;"",'PD2'!$V790*VLOOKUP('PD2'!$U790,#REF!,2,0),"")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IF('PD2'!$V791&lt;&gt;"",'PD2'!$V791*VLOOKUP('PD2'!$U791,#REF!,2,0),"")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IF('PD2'!$V792&lt;&gt;"",'PD2'!$V792*VLOOKUP('PD2'!$U792,#REF!,2,0),"")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IF('PD2'!$V793&lt;&gt;"",'PD2'!$V793*VLOOKUP('PD2'!$U793,#REF!,2,0),"")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IF('PD2'!$V794&lt;&gt;"",'PD2'!$V794*VLOOKUP('PD2'!$U794,#REF!,2,0),"")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IF('PD2'!$V795&lt;&gt;"",'PD2'!$V795*VLOOKUP('PD2'!$U795,#REF!,2,0),"")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IF('PD2'!$V796&lt;&gt;"",'PD2'!$V796*VLOOKUP('PD2'!$U796,#REF!,2,0),"")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IF('PD2'!$V797&lt;&gt;"",'PD2'!$V797*VLOOKUP('PD2'!$U797,#REF!,2,0),"")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IF('PD2'!$V798&lt;&gt;"",'PD2'!$V798*VLOOKUP('PD2'!$U798,#REF!,2,0),"")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IF('PD2'!$V799&lt;&gt;"",'PD2'!$V799*VLOOKUP('PD2'!$U799,#REF!,2,0),"")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IF('PD2'!$V800&lt;&gt;"",'PD2'!$V800*VLOOKUP('PD2'!$U800,#REF!,2,0),"")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IF('PD2'!$V801&lt;&gt;"",'PD2'!$V801*VLOOKUP('PD2'!$U801,#REF!,2,0),"")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IF('PD2'!$V802&lt;&gt;"",'PD2'!$V802*VLOOKUP('PD2'!$U802,#REF!,2,0),"")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IF('PD2'!$V803&lt;&gt;"",'PD2'!$V803*VLOOKUP('PD2'!$U803,#REF!,2,0),"")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IF('PD2'!$V804&lt;&gt;"",'PD2'!$V804*VLOOKUP('PD2'!$U804,#REF!,2,0),"")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IF('PD2'!$V805&lt;&gt;"",'PD2'!$V805*VLOOKUP('PD2'!$U805,#REF!,2,0),"")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IF('PD2'!$V806&lt;&gt;"",'PD2'!$V806*VLOOKUP('PD2'!$U806,#REF!,2,0),"")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IF('PD2'!$V807&lt;&gt;"",'PD2'!$V807*VLOOKUP('PD2'!$U807,#REF!,2,0),"")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IF('PD2'!$V808&lt;&gt;"",'PD2'!$V808*VLOOKUP('PD2'!$U808,#REF!,2,0),"")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IF('PD2'!$V809&lt;&gt;"",'PD2'!$V809*VLOOKUP('PD2'!$U809,#REF!,2,0),"")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IF('PD2'!$V810&lt;&gt;"",'PD2'!$V810*VLOOKUP('PD2'!$U810,#REF!,2,0),"")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IF('PD2'!$V811&lt;&gt;"",'PD2'!$V811*VLOOKUP('PD2'!$U811,#REF!,2,0),"")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IF('PD2'!$V812&lt;&gt;"",'PD2'!$V812*VLOOKUP('PD2'!$U812,#REF!,2,0),"")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IF('PD2'!$V813&lt;&gt;"",'PD2'!$V813*VLOOKUP('PD2'!$U813,#REF!,2,0),"")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IF('PD2'!$V814&lt;&gt;"",'PD2'!$V814*VLOOKUP('PD2'!$U814,#REF!,2,0),"")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IF('PD2'!$V815&lt;&gt;"",'PD2'!$V815*VLOOKUP('PD2'!$U815,#REF!,2,0),"")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IF('PD2'!$V816&lt;&gt;"",'PD2'!$V816*VLOOKUP('PD2'!$U816,#REF!,2,0),"")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IF('PD2'!$V817&lt;&gt;"",'PD2'!$V817*VLOOKUP('PD2'!$U817,#REF!,2,0),"")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IF('PD2'!$V818&lt;&gt;"",'PD2'!$V818*VLOOKUP('PD2'!$U818,#REF!,2,0),"")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IF('PD2'!$V819&lt;&gt;"",'PD2'!$V819*VLOOKUP('PD2'!$U819,#REF!,2,0),"")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IF('PD2'!$V820&lt;&gt;"",'PD2'!$V820*VLOOKUP('PD2'!$U820,#REF!,2,0),"")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IF('PD2'!$V821&lt;&gt;"",'PD2'!$V821*VLOOKUP('PD2'!$U821,#REF!,2,0),"")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IF('PD2'!$V822&lt;&gt;"",'PD2'!$V822*VLOOKUP('PD2'!$U822,#REF!,2,0),"")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IF('PD2'!$V823&lt;&gt;"",'PD2'!$V823*VLOOKUP('PD2'!$U823,#REF!,2,0),"")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IF('PD2'!$V824&lt;&gt;"",'PD2'!$V824*VLOOKUP('PD2'!$U824,#REF!,2,0),"")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IF('PD2'!$V825&lt;&gt;"",'PD2'!$V825*VLOOKUP('PD2'!$U825,#REF!,2,0),"")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IF('PD2'!$V826&lt;&gt;"",'PD2'!$V826*VLOOKUP('PD2'!$U826,#REF!,2,0),"")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IF('PD2'!$V827&lt;&gt;"",'PD2'!$V827*VLOOKUP('PD2'!$U827,#REF!,2,0),"")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IF('PD2'!$V828&lt;&gt;"",'PD2'!$V828*VLOOKUP('PD2'!$U828,#REF!,2,0),"")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IF('PD2'!$V829&lt;&gt;"",'PD2'!$V829*VLOOKUP('PD2'!$U829,#REF!,2,0),"")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IF('PD2'!$V830&lt;&gt;"",'PD2'!$V830*VLOOKUP('PD2'!$U830,#REF!,2,0),"")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IF('PD2'!$V831&lt;&gt;"",'PD2'!$V831*VLOOKUP('PD2'!$U831,#REF!,2,0),"")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IF('PD2'!$V832&lt;&gt;"",'PD2'!$V832*VLOOKUP('PD2'!$U832,#REF!,2,0),"")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IF('PD2'!$V833&lt;&gt;"",'PD2'!$V833*VLOOKUP('PD2'!$U833,#REF!,2,0),"")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IF('PD2'!$V834&lt;&gt;"",'PD2'!$V834*VLOOKUP('PD2'!$U834,#REF!,2,0),"")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IF('PD2'!$V835&lt;&gt;"",'PD2'!$V835*VLOOKUP('PD2'!$U835,#REF!,2,0),"")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IF('PD2'!$V836&lt;&gt;"",'PD2'!$V836*VLOOKUP('PD2'!$U836,#REF!,2,0),"")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IF('PD2'!$V837&lt;&gt;"",'PD2'!$V837*VLOOKUP('PD2'!$U837,#REF!,2,0),"")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IF('PD2'!$V838&lt;&gt;"",'PD2'!$V838*VLOOKUP('PD2'!$U838,#REF!,2,0),"")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IF('PD2'!$V839&lt;&gt;"",'PD2'!$V839*VLOOKUP('PD2'!$U839,#REF!,2,0),"")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IF('PD2'!$V840&lt;&gt;"",'PD2'!$V840*VLOOKUP('PD2'!$U840,#REF!,2,0),"")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IF('PD2'!$V841&lt;&gt;"",'PD2'!$V841*VLOOKUP('PD2'!$U841,#REF!,2,0),"")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IF('PD2'!$V842&lt;&gt;"",'PD2'!$V842*VLOOKUP('PD2'!$U842,#REF!,2,0),"")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IF('PD2'!$V843&lt;&gt;"",'PD2'!$V843*VLOOKUP('PD2'!$U843,#REF!,2,0),"")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IF('PD2'!$V844&lt;&gt;"",'PD2'!$V844*VLOOKUP('PD2'!$U844,#REF!,2,0),"")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IF('PD2'!$V845&lt;&gt;"",'PD2'!$V845*VLOOKUP('PD2'!$U845,#REF!,2,0),"")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IF('PD2'!$V846&lt;&gt;"",'PD2'!$V846*VLOOKUP('PD2'!$U846,#REF!,2,0),"")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IF('PD2'!$V847&lt;&gt;"",'PD2'!$V847*VLOOKUP('PD2'!$U847,#REF!,2,0),"")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IF('PD2'!$V848&lt;&gt;"",'PD2'!$V848*VLOOKUP('PD2'!$U848,#REF!,2,0),"")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IF('PD2'!$V849&lt;&gt;"",'PD2'!$V849*VLOOKUP('PD2'!$U849,#REF!,2,0),"")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IF('PD2'!$V850&lt;&gt;"",'PD2'!$V850*VLOOKUP('PD2'!$U850,#REF!,2,0),"")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IF('PD2'!$V851&lt;&gt;"",'PD2'!$V851*VLOOKUP('PD2'!$U851,#REF!,2,0),"")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IF('PD2'!$V852&lt;&gt;"",'PD2'!$V852*VLOOKUP('PD2'!$U852,#REF!,2,0),"")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IF('PD2'!$V853&lt;&gt;"",'PD2'!$V853*VLOOKUP('PD2'!$U853,#REF!,2,0),"")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IF('PD2'!$V854&lt;&gt;"",'PD2'!$V854*VLOOKUP('PD2'!$U854,#REF!,2,0),"")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IF('PD2'!$V855&lt;&gt;"",'PD2'!$V855*VLOOKUP('PD2'!$U855,#REF!,2,0),"")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IF('PD2'!$V856&lt;&gt;"",'PD2'!$V856*VLOOKUP('PD2'!$U856,#REF!,2,0),"")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IF('PD2'!$V857&lt;&gt;"",'PD2'!$V857*VLOOKUP('PD2'!$U857,#REF!,2,0),"")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IF('PD2'!$V858&lt;&gt;"",'PD2'!$V858*VLOOKUP('PD2'!$U858,#REF!,2,0),"")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IF('PD2'!$V859&lt;&gt;"",'PD2'!$V859*VLOOKUP('PD2'!$U859,#REF!,2,0),"")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IF('PD2'!$V860&lt;&gt;"",'PD2'!$V860*VLOOKUP('PD2'!$U860,#REF!,2,0),"")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IF('PD2'!$V861&lt;&gt;"",'PD2'!$V861*VLOOKUP('PD2'!$U861,#REF!,2,0),"")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IF('PD2'!$V862&lt;&gt;"",'PD2'!$V862*VLOOKUP('PD2'!$U862,#REF!,2,0),"")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IF('PD2'!$V863&lt;&gt;"",'PD2'!$V863*VLOOKUP('PD2'!$U863,#REF!,2,0),"")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IF('PD2'!$V864&lt;&gt;"",'PD2'!$V864*VLOOKUP('PD2'!$U864,#REF!,2,0),"")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IF('PD2'!$V865&lt;&gt;"",'PD2'!$V865*VLOOKUP('PD2'!$U865,#REF!,2,0),"")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IF('PD2'!$V866&lt;&gt;"",'PD2'!$V866*VLOOKUP('PD2'!$U866,#REF!,2,0),"")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IF('PD2'!$V867&lt;&gt;"",'PD2'!$V867*VLOOKUP('PD2'!$U867,#REF!,2,0),"")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IF('PD2'!$V868&lt;&gt;"",'PD2'!$V868*VLOOKUP('PD2'!$U868,#REF!,2,0),"")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IF('PD2'!$V869&lt;&gt;"",'PD2'!$V869*VLOOKUP('PD2'!$U869,#REF!,2,0),"")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IF('PD2'!$V870&lt;&gt;"",'PD2'!$V870*VLOOKUP('PD2'!$U870,#REF!,2,0),"")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IF('PD2'!$V871&lt;&gt;"",'PD2'!$V871*VLOOKUP('PD2'!$U871,#REF!,2,0),"")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IF('PD2'!$V872&lt;&gt;"",'PD2'!$V872*VLOOKUP('PD2'!$U872,#REF!,2,0),"")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IF('PD2'!$V873&lt;&gt;"",'PD2'!$V873*VLOOKUP('PD2'!$U873,#REF!,2,0),"")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IF('PD2'!$V874&lt;&gt;"",'PD2'!$V874*VLOOKUP('PD2'!$U874,#REF!,2,0),"")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IF('PD2'!$V875&lt;&gt;"",'PD2'!$V875*VLOOKUP('PD2'!$U875,#REF!,2,0),"")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IF('PD2'!$V876&lt;&gt;"",'PD2'!$V876*VLOOKUP('PD2'!$U876,#REF!,2,0),"")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IF('PD2'!$V877&lt;&gt;"",'PD2'!$V877*VLOOKUP('PD2'!$U877,#REF!,2,0),"")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IF('PD2'!$V878&lt;&gt;"",'PD2'!$V878*VLOOKUP('PD2'!$U878,#REF!,2,0),"")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IF('PD2'!$V879&lt;&gt;"",'PD2'!$V879*VLOOKUP('PD2'!$U879,#REF!,2,0),"")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IF('PD2'!$V880&lt;&gt;"",'PD2'!$V880*VLOOKUP('PD2'!$U880,#REF!,2,0),"")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IF('PD2'!$V881&lt;&gt;"",'PD2'!$V881*VLOOKUP('PD2'!$U881,#REF!,2,0),"")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IF('PD2'!$V882&lt;&gt;"",'PD2'!$V882*VLOOKUP('PD2'!$U882,#REF!,2,0),"")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IF('PD2'!$V883&lt;&gt;"",'PD2'!$V883*VLOOKUP('PD2'!$U883,#REF!,2,0),"")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IF('PD2'!$V884&lt;&gt;"",'PD2'!$V884*VLOOKUP('PD2'!$U884,#REF!,2,0),"")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IF('PD2'!$V885&lt;&gt;"",'PD2'!$V885*VLOOKUP('PD2'!$U885,#REF!,2,0),"")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IF('PD2'!$V886&lt;&gt;"",'PD2'!$V886*VLOOKUP('PD2'!$U886,#REF!,2,0),"")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IF('PD2'!$V887&lt;&gt;"",'PD2'!$V887*VLOOKUP('PD2'!$U887,#REF!,2,0),"")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IF('PD2'!$V888&lt;&gt;"",'PD2'!$V888*VLOOKUP('PD2'!$U888,#REF!,2,0),"")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IF('PD2'!$V889&lt;&gt;"",'PD2'!$V889*VLOOKUP('PD2'!$U889,#REF!,2,0),"")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IF('PD2'!$V890&lt;&gt;"",'PD2'!$V890*VLOOKUP('PD2'!$U890,#REF!,2,0),"")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IF('PD2'!$V891&lt;&gt;"",'PD2'!$V891*VLOOKUP('PD2'!$U891,#REF!,2,0),"")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IF('PD2'!$V892&lt;&gt;"",'PD2'!$V892*VLOOKUP('PD2'!$U892,#REF!,2,0),"")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IF('PD2'!$V893&lt;&gt;"",'PD2'!$V893*VLOOKUP('PD2'!$U893,#REF!,2,0),"")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IF('PD2'!$V894&lt;&gt;"",'PD2'!$V894*VLOOKUP('PD2'!$U894,#REF!,2,0),"")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IF('PD2'!$V895&lt;&gt;"",'PD2'!$V895*VLOOKUP('PD2'!$U895,#REF!,2,0),"")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IF('PD2'!$V896&lt;&gt;"",'PD2'!$V896*VLOOKUP('PD2'!$U896,#REF!,2,0),"")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IF('PD2'!$V897&lt;&gt;"",'PD2'!$V897*VLOOKUP('PD2'!$U897,#REF!,2,0),"")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IF('PD2'!$V898&lt;&gt;"",'PD2'!$V898*VLOOKUP('PD2'!$U898,#REF!,2,0),"")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IF('PD2'!$V899&lt;&gt;"",'PD2'!$V899*VLOOKUP('PD2'!$U899,#REF!,2,0),"")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IF('PD2'!$V900&lt;&gt;"",'PD2'!$V900*VLOOKUP('PD2'!$U900,#REF!,2,0),"")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IF('PD2'!$V901&lt;&gt;"",'PD2'!$V901*VLOOKUP('PD2'!$U901,#REF!,2,0),"")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IF('PD2'!$V902&lt;&gt;"",'PD2'!$V902*VLOOKUP('PD2'!$U902,#REF!,2,0),"")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IF('PD2'!$V903&lt;&gt;"",'PD2'!$V903*VLOOKUP('PD2'!$U903,#REF!,2,0),"")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IF('PD2'!$V904&lt;&gt;"",'PD2'!$V904*VLOOKUP('PD2'!$U904,#REF!,2,0),"")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IF('PD2'!$V905&lt;&gt;"",'PD2'!$V905*VLOOKUP('PD2'!$U905,#REF!,2,0),"")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IF('PD2'!$V906&lt;&gt;"",'PD2'!$V906*VLOOKUP('PD2'!$U906,#REF!,2,0),"")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IF('PD2'!$V907&lt;&gt;"",'PD2'!$V907*VLOOKUP('PD2'!$U907,#REF!,2,0),"")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IF('PD2'!$V908&lt;&gt;"",'PD2'!$V908*VLOOKUP('PD2'!$U908,#REF!,2,0),"")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IF('PD2'!$V909&lt;&gt;"",'PD2'!$V909*VLOOKUP('PD2'!$U909,#REF!,2,0),"")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IF('PD2'!$V910&lt;&gt;"",'PD2'!$V910*VLOOKUP('PD2'!$U910,#REF!,2,0),"")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IF('PD2'!$V911&lt;&gt;"",'PD2'!$V911*VLOOKUP('PD2'!$U911,#REF!,2,0),"")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IF('PD2'!$V912&lt;&gt;"",'PD2'!$V912*VLOOKUP('PD2'!$U912,#REF!,2,0),"")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IF('PD2'!$V913&lt;&gt;"",'PD2'!$V913*VLOOKUP('PD2'!$U913,#REF!,2,0),"")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IF('PD2'!$V914&lt;&gt;"",'PD2'!$V914*VLOOKUP('PD2'!$U914,#REF!,2,0),"")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IF('PD2'!$V915&lt;&gt;"",'PD2'!$V915*VLOOKUP('PD2'!$U915,#REF!,2,0),"")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IF('PD2'!$V916&lt;&gt;"",'PD2'!$V916*VLOOKUP('PD2'!$U916,#REF!,2,0),"")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IF('PD2'!$V917&lt;&gt;"",'PD2'!$V917*VLOOKUP('PD2'!$U917,#REF!,2,0),"")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IF('PD2'!$V918&lt;&gt;"",'PD2'!$V918*VLOOKUP('PD2'!$U918,#REF!,2,0),"")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IF('PD2'!$V919&lt;&gt;"",'PD2'!$V919*VLOOKUP('PD2'!$U919,#REF!,2,0),"")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IF('PD2'!$V920&lt;&gt;"",'PD2'!$V920*VLOOKUP('PD2'!$U920,#REF!,2,0),"")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IF('PD2'!$V921&lt;&gt;"",'PD2'!$V921*VLOOKUP('PD2'!$U921,#REF!,2,0),"")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IF('PD2'!$V922&lt;&gt;"",'PD2'!$V922*VLOOKUP('PD2'!$U922,#REF!,2,0),"")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IF('PD2'!$V923&lt;&gt;"",'PD2'!$V923*VLOOKUP('PD2'!$U923,#REF!,2,0),"")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IF('PD2'!$V924&lt;&gt;"",'PD2'!$V924*VLOOKUP('PD2'!$U924,#REF!,2,0),"")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IF('PD2'!$V925&lt;&gt;"",'PD2'!$V925*VLOOKUP('PD2'!$U925,#REF!,2,0),"")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IF('PD2'!$V926&lt;&gt;"",'PD2'!$V926*VLOOKUP('PD2'!$U926,#REF!,2,0),"")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IF('PD2'!$V927&lt;&gt;"",'PD2'!$V927*VLOOKUP('PD2'!$U927,#REF!,2,0),"")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IF('PD2'!$V928&lt;&gt;"",'PD2'!$V928*VLOOKUP('PD2'!$U928,#REF!,2,0),"")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IF('PD2'!$V929&lt;&gt;"",'PD2'!$V929*VLOOKUP('PD2'!$U929,#REF!,2,0),"")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IF('PD2'!$V930&lt;&gt;"",'PD2'!$V930*VLOOKUP('PD2'!$U930,#REF!,2,0),"")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IF('PD2'!$V931&lt;&gt;"",'PD2'!$V931*VLOOKUP('PD2'!$U931,#REF!,2,0),"")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IF('PD2'!$V932&lt;&gt;"",'PD2'!$V932*VLOOKUP('PD2'!$U932,#REF!,2,0),"")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IF('PD2'!$V933&lt;&gt;"",'PD2'!$V933*VLOOKUP('PD2'!$U933,#REF!,2,0),"")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IF('PD2'!$V934&lt;&gt;"",'PD2'!$V934*VLOOKUP('PD2'!$U934,#REF!,2,0),"")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IF('PD2'!$V935&lt;&gt;"",'PD2'!$V935*VLOOKUP('PD2'!$U935,#REF!,2,0),"")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IF('PD2'!$V936&lt;&gt;"",'PD2'!$V936*VLOOKUP('PD2'!$U936,#REF!,2,0),"")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IF('PD2'!$V937&lt;&gt;"",'PD2'!$V937*VLOOKUP('PD2'!$U937,#REF!,2,0),"")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IF('PD2'!$V938&lt;&gt;"",'PD2'!$V938*VLOOKUP('PD2'!$U938,#REF!,2,0),"")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IF('PD2'!$V939&lt;&gt;"",'PD2'!$V939*VLOOKUP('PD2'!$U939,#REF!,2,0),"")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IF('PD2'!$V940&lt;&gt;"",'PD2'!$V940*VLOOKUP('PD2'!$U940,#REF!,2,0),"")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IF('PD2'!$V941&lt;&gt;"",'PD2'!$V941*VLOOKUP('PD2'!$U941,#REF!,2,0),"")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IF('PD2'!$V942&lt;&gt;"",'PD2'!$V942*VLOOKUP('PD2'!$U942,#REF!,2,0),"")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IF('PD2'!$V943&lt;&gt;"",'PD2'!$V943*VLOOKUP('PD2'!$U943,#REF!,2,0),"")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IF('PD2'!$V944&lt;&gt;"",'PD2'!$V944*VLOOKUP('PD2'!$U944,#REF!,2,0),"")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IF('PD2'!$V945&lt;&gt;"",'PD2'!$V945*VLOOKUP('PD2'!$U945,#REF!,2,0),"")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IF('PD2'!$V946&lt;&gt;"",'PD2'!$V946*VLOOKUP('PD2'!$U946,#REF!,2,0),"")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IF('PD2'!$V947&lt;&gt;"",'PD2'!$V947*VLOOKUP('PD2'!$U947,#REF!,2,0),"")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IF('PD2'!$V948&lt;&gt;"",'PD2'!$V948*VLOOKUP('PD2'!$U948,#REF!,2,0),"")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IF('PD2'!$V949&lt;&gt;"",'PD2'!$V949*VLOOKUP('PD2'!$U949,#REF!,2,0),"")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IF('PD2'!$V950&lt;&gt;"",'PD2'!$V950*VLOOKUP('PD2'!$U950,#REF!,2,0),"")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IF('PD2'!$V951&lt;&gt;"",'PD2'!$V951*VLOOKUP('PD2'!$U951,#REF!,2,0),"")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IF('PD2'!$V952&lt;&gt;"",'PD2'!$V952*VLOOKUP('PD2'!$U952,#REF!,2,0),"")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IF('PD2'!$V953&lt;&gt;"",'PD2'!$V953*VLOOKUP('PD2'!$U953,#REF!,2,0),"")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IF('PD2'!$V954&lt;&gt;"",'PD2'!$V954*VLOOKUP('PD2'!$U954,#REF!,2,0),"")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IF('PD2'!$V955&lt;&gt;"",'PD2'!$V955*VLOOKUP('PD2'!$U955,#REF!,2,0),"")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IF('PD2'!$V956&lt;&gt;"",'PD2'!$V956*VLOOKUP('PD2'!$U956,#REF!,2,0),"")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IF('PD2'!$V957&lt;&gt;"",'PD2'!$V957*VLOOKUP('PD2'!$U957,#REF!,2,0),"")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IF('PD2'!$V958&lt;&gt;"",'PD2'!$V958*VLOOKUP('PD2'!$U958,#REF!,2,0),"")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IF('PD2'!$V959&lt;&gt;"",'PD2'!$V959*VLOOKUP('PD2'!$U959,#REF!,2,0),"")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IF('PD2'!$V960&lt;&gt;"",'PD2'!$V960*VLOOKUP('PD2'!$U960,#REF!,2,0),"")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IF('PD2'!$V961&lt;&gt;"",'PD2'!$V961*VLOOKUP('PD2'!$U961,#REF!,2,0),"")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IF('PD2'!$V962&lt;&gt;"",'PD2'!$V962*VLOOKUP('PD2'!$U962,#REF!,2,0),"")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IF('PD2'!$V963&lt;&gt;"",'PD2'!$V963*VLOOKUP('PD2'!$U963,#REF!,2,0),"")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IF('PD2'!$V964&lt;&gt;"",'PD2'!$V964*VLOOKUP('PD2'!$U964,#REF!,2,0),"")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IF('PD2'!$V965&lt;&gt;"",'PD2'!$V965*VLOOKUP('PD2'!$U965,#REF!,2,0),"")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IF('PD2'!$V966&lt;&gt;"",'PD2'!$V966*VLOOKUP('PD2'!$U966,#REF!,2,0),"")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IF('PD2'!$V967&lt;&gt;"",'PD2'!$V967*VLOOKUP('PD2'!$U967,#REF!,2,0),"")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IF('PD2'!$V968&lt;&gt;"",'PD2'!$V968*VLOOKUP('PD2'!$U968,#REF!,2,0),"")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IF('PD2'!$V969&lt;&gt;"",'PD2'!$V969*VLOOKUP('PD2'!$U969,#REF!,2,0),"")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IF('PD2'!$V970&lt;&gt;"",'PD2'!$V970*VLOOKUP('PD2'!$U970,#REF!,2,0),"")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IF('PD2'!$V971&lt;&gt;"",'PD2'!$V971*VLOOKUP('PD2'!$U971,#REF!,2,0),"")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IF('PD2'!$V972&lt;&gt;"",'PD2'!$V972*VLOOKUP('PD2'!$U972,#REF!,2,0),"")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IF('PD2'!$V973&lt;&gt;"",'PD2'!$V973*VLOOKUP('PD2'!$U973,#REF!,2,0),"")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IF('PD2'!$V974&lt;&gt;"",'PD2'!$V974*VLOOKUP('PD2'!$U974,#REF!,2,0),"")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IF('PD2'!$V975&lt;&gt;"",'PD2'!$V975*VLOOKUP('PD2'!$U975,#REF!,2,0),"")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IF('PD2'!$V976&lt;&gt;"",'PD2'!$V976*VLOOKUP('PD2'!$U976,#REF!,2,0),"")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IF('PD2'!$V977&lt;&gt;"",'PD2'!$V977*VLOOKUP('PD2'!$U977,#REF!,2,0),"")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IF('PD2'!$V978&lt;&gt;"",'PD2'!$V978*VLOOKUP('PD2'!$U978,#REF!,2,0),"")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IF('PD2'!$V979&lt;&gt;"",'PD2'!$V979*VLOOKUP('PD2'!$U979,#REF!,2,0),"")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IF('PD2'!$V980&lt;&gt;"",'PD2'!$V980*VLOOKUP('PD2'!$U980,#REF!,2,0),"")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IF('PD2'!$V981&lt;&gt;"",'PD2'!$V981*VLOOKUP('PD2'!$U981,#REF!,2,0),"")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IF('PD2'!$V982&lt;&gt;"",'PD2'!$V982*VLOOKUP('PD2'!$U982,#REF!,2,0),"")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IF('PD2'!$V983&lt;&gt;"",'PD2'!$V983*VLOOKUP('PD2'!$U983,#REF!,2,0),"")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IF('PD2'!$V984&lt;&gt;"",'PD2'!$V984*VLOOKUP('PD2'!$U984,#REF!,2,0),"")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IF('PD2'!$V985&lt;&gt;"",'PD2'!$V985*VLOOKUP('PD2'!$U985,#REF!,2,0),"")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IF('PD2'!$V986&lt;&gt;"",'PD2'!$V986*VLOOKUP('PD2'!$U986,#REF!,2,0),"")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IF('PD2'!$V987&lt;&gt;"",'PD2'!$V987*VLOOKUP('PD2'!$U987,#REF!,2,0),"")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IF('PD2'!$V988&lt;&gt;"",'PD2'!$V988*VLOOKUP('PD2'!$U988,#REF!,2,0),"")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IF('PD2'!$V989&lt;&gt;"",'PD2'!$V989*VLOOKUP('PD2'!$U989,#REF!,2,0),"")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IF('PD2'!$V990&lt;&gt;"",'PD2'!$V990*VLOOKUP('PD2'!$U990,#REF!,2,0),"")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IF('PD2'!$V991&lt;&gt;"",'PD2'!$V991*VLOOKUP('PD2'!$U991,#REF!,2,0),"")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IF('PD2'!$V992&lt;&gt;"",'PD2'!$V992*VLOOKUP('PD2'!$U992,#REF!,2,0),"")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IF('PD2'!$V993&lt;&gt;"",'PD2'!$V993*VLOOKUP('PD2'!$U993,#REF!,2,0),"")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IF('PD2'!$V994&lt;&gt;"",'PD2'!$V994*VLOOKUP('PD2'!$U994,#REF!,2,0),"")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IF('PD2'!$V995&lt;&gt;"",'PD2'!$V995*VLOOKUP('PD2'!$U995,#REF!,2,0),"")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IF('PD2'!$V996&lt;&gt;"",'PD2'!$V996*VLOOKUP('PD2'!$U996,#REF!,2,0),"")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IF('PD2'!$V997&lt;&gt;"",'PD2'!$V997*VLOOKUP('PD2'!$U997,#REF!,2,0),"")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IF('PD2'!$V998&lt;&gt;"",'PD2'!$V998*VLOOKUP('PD2'!$U998,#REF!,2,0),"")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IF('PD2'!$V999&lt;&gt;"",'PD2'!$V999*VLOOKUP('PD2'!$U999,#REF!,2,0),"")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IF('PD2'!$V1000&lt;&gt;"",'PD2'!$V1000*VLOOKUP('PD2'!$U1000,#REF!,2,0),"")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IF('PD2'!$V1001&lt;&gt;"",'PD2'!$V1001*VLOOKUP('PD2'!$U1001,#REF!,2,0),"")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IF('PD2'!$V1002&lt;&gt;"",'PD2'!$V1002*VLOOKUP('PD2'!$U1002,#REF!,2,0),"")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IF('PD2'!$V1003&lt;&gt;"",'PD2'!$V1003*VLOOKUP('PD2'!$U1003,#REF!,2,0),"")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IF('PD2'!$V1004&lt;&gt;"",'PD2'!$V1004*VLOOKUP('PD2'!$U1004,#REF!,2,0),"")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IF('PD2'!$V1005&lt;&gt;"",'PD2'!$V1005*VLOOKUP('PD2'!$U1005,#REF!,2,0),"")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IF('PD2'!$V1006&lt;&gt;"",'PD2'!$V1006*VLOOKUP('PD2'!$U1006,#REF!,2,0),"")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IF('PD2'!$V1007&lt;&gt;"",'PD2'!$V1007*VLOOKUP('PD2'!$U1007,#REF!,2,0),"")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IF('PD2'!$V1008&lt;&gt;"",'PD2'!$V1008*VLOOKUP('PD2'!$U1008,#REF!,2,0),"")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IF('PD2'!$V1009&lt;&gt;"",'PD2'!$V1009*VLOOKUP('PD2'!$U1009,#REF!,2,0),"")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IF('PD2'!$V1010&lt;&gt;"",'PD2'!$V1010*VLOOKUP('PD2'!$U1010,#REF!,2,0),"")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IF('PD2'!$V1011&lt;&gt;"",'PD2'!$V1011*VLOOKUP('PD2'!$U1011,#REF!,2,0),"")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IF('PD2'!$V1012&lt;&gt;"",'PD2'!$V1012*VLOOKUP('PD2'!$U1012,#REF!,2,0),"")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IF('PD2'!$V1013&lt;&gt;"",'PD2'!$V1013*VLOOKUP('PD2'!$U1013,#REF!,2,0),"")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IF('PD2'!$V1014&lt;&gt;"",'PD2'!$V1014*VLOOKUP('PD2'!$U1014,#REF!,2,0),"")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IF('PD2'!$V1015&lt;&gt;"",'PD2'!$V1015*VLOOKUP('PD2'!$U1015,#REF!,2,0),"")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IF('PD2'!$V1016&lt;&gt;"",'PD2'!$V1016*VLOOKUP('PD2'!$U1016,#REF!,2,0),"")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IF('PD2'!$V1017&lt;&gt;"",'PD2'!$V1017*VLOOKUP('PD2'!$U1017,#REF!,2,0),"")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IF('PD2'!$V1018&lt;&gt;"",'PD2'!$V1018*VLOOKUP('PD2'!$U1018,#REF!,2,0),"")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IF('PD2'!$V1019&lt;&gt;"",'PD2'!$V1019*VLOOKUP('PD2'!$U1019,#REF!,2,0),"")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IF('PD2'!$V1020&lt;&gt;"",'PD2'!$V1020*VLOOKUP('PD2'!$U1020,#REF!,2,0),"")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IF('PD2'!$V1021&lt;&gt;"",'PD2'!$V1021*VLOOKUP('PD2'!$U1021,#REF!,2,0),"")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IF('PD2'!$V1022&lt;&gt;"",'PD2'!$V1022*VLOOKUP('PD2'!$U1022,#REF!,2,0),"")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IF('PD2'!$V1023&lt;&gt;"",'PD2'!$V1023*VLOOKUP('PD2'!$U1023,#REF!,2,0),"")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IF('PD2'!$V1024&lt;&gt;"",'PD2'!$V1024*VLOOKUP('PD2'!$U1024,#REF!,2,0),"")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IF('PD2'!$V1025&lt;&gt;"",'PD2'!$V1025*VLOOKUP('PD2'!$U1025,#REF!,2,0),"")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IF('PD2'!$V1026&lt;&gt;"",'PD2'!$V1026*VLOOKUP('PD2'!$U1026,#REF!,2,0),"")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IF('PD2'!$V1027&lt;&gt;"",'PD2'!$V1027*VLOOKUP('PD2'!$U1027,#REF!,2,0),"")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IF('PD2'!$V1028&lt;&gt;"",'PD2'!$V1028*VLOOKUP('PD2'!$U1028,#REF!,2,0),"")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IF('PD2'!$V1029&lt;&gt;"",'PD2'!$V1029*VLOOKUP('PD2'!$U1029,#REF!,2,0),"")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IF('PD2'!$V1030&lt;&gt;"",'PD2'!$V1030*VLOOKUP('PD2'!$U1030,#REF!,2,0),"")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IF('PD2'!$V1031&lt;&gt;"",'PD2'!$V1031*VLOOKUP('PD2'!$U1031,#REF!,2,0),"")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IF('PD2'!$V1032&lt;&gt;"",'PD2'!$V1032*VLOOKUP('PD2'!$U1032,#REF!,2,0),"")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IF('PD2'!$V1033&lt;&gt;"",'PD2'!$V1033*VLOOKUP('PD2'!$U1033,#REF!,2,0),"")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IF('PD2'!$V1034&lt;&gt;"",'PD2'!$V1034*VLOOKUP('PD2'!$U1034,#REF!,2,0),"")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IF('PD2'!$V1035&lt;&gt;"",'PD2'!$V1035*VLOOKUP('PD2'!$U1035,#REF!,2,0),"")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IJtHkrHtUFAS9J7vkVkTpyOsTsNy3Z70rS3f6eCssOqnt4f1KTyaS1cI5NbY1EqcitPg3zg55cbOMf2OyKl7hg==" saltValue="KHBsq5QGwO9l5o3fP1nbig=="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233" priority="23" operator="beginsWith" text="COMPLETE">
      <formula>LEFT((A1),LEN("COMPLETE"))=("COMPLETE")</formula>
    </cfRule>
  </conditionalFormatting>
  <conditionalFormatting sqref="A1:A2 B6:B21 D21 F21 A226:C1235 A6:A23 G25:G28 G21:G23 C5:C24 E21:E24">
    <cfRule type="containsText" dxfId="232" priority="24" operator="containsText" text="INCOMPLETE">
      <formula>NOT(ISERROR(SEARCH(("INCOMPLETE"),(A1))))</formula>
    </cfRule>
  </conditionalFormatting>
  <conditionalFormatting sqref="E43:G43 A30:F33 B34:C34 A35:C38 D34:F38 A39 C39:D39">
    <cfRule type="containsText" dxfId="231" priority="25" operator="containsText" text="FALSE">
      <formula>NOT(ISERROR(SEARCH(("FALSE"),(A30))))</formula>
    </cfRule>
  </conditionalFormatting>
  <conditionalFormatting sqref="E43:G43 A30:F33 B34:C34 A35:C38 D34:F38 A39 C39:D39">
    <cfRule type="containsText" dxfId="230" priority="26" operator="containsText" text="TRUE">
      <formula>NOT(ISERROR(SEARCH(("TRUE"),(A30))))</formula>
    </cfRule>
  </conditionalFormatting>
  <conditionalFormatting sqref="A26:B28">
    <cfRule type="containsText" dxfId="229" priority="27" operator="containsText" text="FALSE">
      <formula>NOT(ISERROR(SEARCH(("FALSE"),(A26))))</formula>
    </cfRule>
  </conditionalFormatting>
  <conditionalFormatting sqref="A26:B28">
    <cfRule type="containsText" dxfId="228" priority="28" operator="containsText" text="TRUE">
      <formula>NOT(ISERROR(SEARCH(("TRUE"),(A26))))</formula>
    </cfRule>
  </conditionalFormatting>
  <conditionalFormatting sqref="C40">
    <cfRule type="containsText" dxfId="227" priority="21" operator="containsText" text="YES">
      <formula>NOT(ISERROR(SEARCH(("YES"),(C40))))</formula>
    </cfRule>
  </conditionalFormatting>
  <conditionalFormatting sqref="C40">
    <cfRule type="containsText" dxfId="226" priority="22" operator="containsText" text="NO">
      <formula>NOT(ISERROR(SEARCH(("NO"),(C40))))</formula>
    </cfRule>
  </conditionalFormatting>
  <conditionalFormatting sqref="D8 F10:F13">
    <cfRule type="beginsWith" dxfId="225" priority="11" operator="beginsWith" text="COMPLETE">
      <formula>LEFT(D8,LEN("COMPLETE"))="COMPLETE"</formula>
    </cfRule>
    <cfRule type="containsText" dxfId="224" priority="12" operator="containsText" text="INCOMPLETE">
      <formula>NOT(ISERROR(SEARCH("INCOMPLETE",D8)))</formula>
    </cfRule>
  </conditionalFormatting>
  <conditionalFormatting sqref="D6:D7 D10 A24 D13">
    <cfRule type="containsText" dxfId="223" priority="19" operator="containsText" text="FALSE">
      <formula>NOT(ISERROR(SEARCH("FALSE",A6)))</formula>
    </cfRule>
    <cfRule type="containsText" dxfId="222" priority="20" operator="containsText" text="TRUE">
      <formula>NOT(ISERROR(SEARCH("TRUE",A6)))</formula>
    </cfRule>
  </conditionalFormatting>
  <conditionalFormatting sqref="E10:E13">
    <cfRule type="containsText" dxfId="221" priority="17" operator="containsText" text="TRUE">
      <formula>NOT(ISERROR(SEARCH("TRUE",E10)))</formula>
    </cfRule>
    <cfRule type="containsText" dxfId="220" priority="18" operator="containsText" text="FALSE">
      <formula>NOT(ISERROR(SEARCH("FALSE",E10)))</formula>
    </cfRule>
  </conditionalFormatting>
  <conditionalFormatting sqref="D5:F5">
    <cfRule type="beginsWith" dxfId="219" priority="15" operator="beginsWith" text="COMPLETE">
      <formula>LEFT(D5,LEN("COMPLETE"))="COMPLETE"</formula>
    </cfRule>
    <cfRule type="containsText" dxfId="218" priority="16" operator="containsText" text="INCOMPLETE">
      <formula>NOT(ISERROR(SEARCH("INCOMPLETE",D5)))</formula>
    </cfRule>
  </conditionalFormatting>
  <conditionalFormatting sqref="E6:F8">
    <cfRule type="beginsWith" dxfId="217" priority="13" operator="beginsWith" text="COMPLETE">
      <formula>LEFT(E6,LEN("COMPLETE"))="COMPLETE"</formula>
    </cfRule>
    <cfRule type="containsText" dxfId="216" priority="14" operator="containsText" text="INCOMPLETE">
      <formula>NOT(ISERROR(SEARCH("INCOMPLETE",E6)))</formula>
    </cfRule>
  </conditionalFormatting>
  <conditionalFormatting sqref="G24">
    <cfRule type="containsText" dxfId="215" priority="9" operator="containsText" text="FALSE">
      <formula>NOT(ISERROR(SEARCH("FALSE",G24)))</formula>
    </cfRule>
    <cfRule type="containsText" dxfId="214" priority="10" operator="containsText" text="TRUE">
      <formula>NOT(ISERROR(SEARCH("TRUE",G24)))</formula>
    </cfRule>
  </conditionalFormatting>
  <conditionalFormatting sqref="A24">
    <cfRule type="containsText" dxfId="213" priority="7" operator="containsText" text="TRUE">
      <formula>NOT(ISERROR(SEARCH("TRUE",A24)))</formula>
    </cfRule>
    <cfRule type="containsText" dxfId="212" priority="8" operator="containsText" text="FALSE">
      <formula>NOT(ISERROR(SEARCH("FALSE",A24)))</formula>
    </cfRule>
  </conditionalFormatting>
  <conditionalFormatting sqref="F49:F225 B49:B225">
    <cfRule type="expression" dxfId="211" priority="5">
      <formula>MOD(ROW(),2)&lt;&gt;0</formula>
    </cfRule>
    <cfRule type="expression" dxfId="210" priority="6">
      <formula>MOD(ROW(),2)=0</formula>
    </cfRule>
  </conditionalFormatting>
  <conditionalFormatting sqref="A49:I225 A48 C48:E48 G48:I48">
    <cfRule type="expression" dxfId="209" priority="3">
      <formula>AND(_xlfn.ISFORMULA(A48),MOD(ROW(),2)=0)</formula>
    </cfRule>
    <cfRule type="expression" dxfId="208" priority="4">
      <formula>_xlfn.ISFORMULA(INDIRECT("rc",FALSE))</formula>
    </cfRule>
  </conditionalFormatting>
  <conditionalFormatting sqref="H43 H44:I45">
    <cfRule type="expression" dxfId="207" priority="1">
      <formula>AND(_xlfn.ISFORMULA(H43),MOD(ROW(),2)=0)</formula>
    </cfRule>
    <cfRule type="expression" dxfId="206" priority="2">
      <formula>_xlfn.ISFORMULA(INDIRECT("rc",FALSE))</formula>
    </cfRule>
  </conditionalFormatting>
  <dataValidations count="7">
    <dataValidation type="list" allowBlank="1" showInputMessage="1" showErrorMessage="1" sqref="E6:E9" xr:uid="{021A4CE9-B2D3-4E5A-A7B4-77AEFC77AE8F}">
      <formula1>"Yes, No"</formula1>
    </dataValidation>
    <dataValidation type="list" allowBlank="1" showErrorMessage="1" sqref="B8" xr:uid="{5740D501-E404-4C42-888D-60CA26E2C19F}">
      <formula1>"FIRST YEAR,CIVL,SBME,EECE,CHBE,ENVE,ENPH,GEOE,IGEN,MECH,MINE,MTRL,MANU,OTHER,,SCARP,SALA,DENT,ARTS,EDUC,COMM,FRST,KIN,JRNL,LAIS,LFS,LAW,MEDI,MUSC,SPPH,NURS,PHRM,SCIE"</formula1>
    </dataValidation>
    <dataValidation type="list" allowBlank="1" showErrorMessage="1" sqref="U96:U225 X227:X1035 Y226 O271:O1109 J227" xr:uid="{8F304E40-5C6B-4F36-9BB8-40364CBEACDF}">
      <formula1>"FIRST YEAR,CIVL,SBME,EECE,CHBE,ENVE,ENPH,GEOE,IGEN,MECH,MINE,MTRL,MANU,OTHER"</formula1>
    </dataValidation>
    <dataValidation type="list" allowBlank="1" showErrorMessage="1" sqref="B49:B225" xr:uid="{D7C37B93-04AE-40D0-8961-1696F3F90255}">
      <formula1>"Venue,Food,Gifts,Workshop Supplies,Other"</formula1>
    </dataValidation>
    <dataValidation type="list" allowBlank="1" showErrorMessage="1" sqref="R96:R225 V226 U227:U1035" xr:uid="{9B372712-97E0-47F0-A631-B9FEE622C53A}">
      <formula1>#REF!</formula1>
    </dataValidation>
    <dataValidation type="list" allowBlank="1" showErrorMessage="1" sqref="B5 C40" xr:uid="{84B24EA6-47F4-4A23-B5C0-0D20CA8D000B}">
      <formula1>"Yes,No"</formula1>
    </dataValidation>
    <dataValidation type="list" allowBlank="1" showErrorMessage="1" sqref="B16 B19" xr:uid="{0A768334-3F76-47C7-BAC8-5E9829960EAE}">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5372B1E9-E44B-4A57-B54A-1564E78DABF5}">
          <x14:formula1>
            <xm:f>dataval!$A$2:$A$78</xm:f>
          </x14:formula1>
          <xm:sqref>B11</xm:sqref>
        </x14:dataValidation>
        <x14:dataValidation type="list" allowBlank="1" showErrorMessage="1" xr:uid="{1718BABD-05CF-469A-841E-81928A83AC9E}">
          <x14:formula1>
            <xm:f>'Group Information'!$A$19:$A$25</xm:f>
          </x14:formula1>
          <xm:sqref>F49:F225 D148:E225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76462-1B26-46FA-94D0-866680BCBEB1}">
  <sheetPr codeName="Sheet15">
    <tabColor theme="5" tint="0.39997558519241921"/>
  </sheetPr>
  <dimension ref="A1:AD1235"/>
  <sheetViews>
    <sheetView topLeftCell="D30" zoomScale="85" zoomScaleNormal="85" workbookViewId="0">
      <selection activeCell="A30" sqref="A30:I33"/>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74" t="s">
        <v>171</v>
      </c>
      <c r="B1" s="675"/>
      <c r="C1" s="671"/>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76" t="s">
        <v>119</v>
      </c>
      <c r="B2" s="677"/>
      <c r="C2" s="678"/>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79"/>
      <c r="B3" s="680"/>
      <c r="C3" s="681"/>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69"/>
      <c r="B4" s="369"/>
      <c r="C4" s="369"/>
      <c r="D4" s="370"/>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1" t="s">
        <v>90</v>
      </c>
      <c r="B5" s="32"/>
      <c r="C5" s="33"/>
      <c r="D5" s="177" t="s">
        <v>120</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121</v>
      </c>
      <c r="B6" s="229"/>
      <c r="C6" s="372" t="str">
        <f t="shared" ref="C6:C11" si="0">IF(B6&lt;&gt;"","COMPLETE","INCOMPLETE")</f>
        <v>INCOMPLETE</v>
      </c>
      <c r="D6" s="179" t="s">
        <v>122</v>
      </c>
      <c r="E6" s="325"/>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123</v>
      </c>
      <c r="B7" s="230"/>
      <c r="C7" s="372" t="str">
        <f t="shared" si="0"/>
        <v>INCOMPLETE</v>
      </c>
      <c r="D7" s="179" t="s">
        <v>124</v>
      </c>
      <c r="E7" s="326"/>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125</v>
      </c>
      <c r="B8" s="324"/>
      <c r="C8" s="372" t="str">
        <f t="shared" si="0"/>
        <v>INCOMPLETE</v>
      </c>
      <c r="D8" s="654" t="s">
        <v>126</v>
      </c>
      <c r="E8" s="656"/>
      <c r="F8" s="65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127</v>
      </c>
      <c r="B9" s="231"/>
      <c r="C9" s="372" t="str">
        <f t="shared" si="0"/>
        <v>INCOMPLETE</v>
      </c>
      <c r="D9" s="655"/>
      <c r="E9" s="657"/>
      <c r="F9" s="659"/>
      <c r="G9" s="16"/>
      <c r="K9" s="16"/>
      <c r="L9" s="16"/>
      <c r="M9" s="16"/>
      <c r="N9" s="16"/>
      <c r="O9" s="23"/>
      <c r="P9" s="16"/>
      <c r="Q9" s="16"/>
      <c r="S9" s="16"/>
      <c r="T9" s="16"/>
      <c r="U9" s="16"/>
      <c r="V9" s="16"/>
      <c r="W9" s="16"/>
      <c r="X9" s="16"/>
      <c r="Y9" s="16"/>
      <c r="Z9" s="16"/>
      <c r="AA9" s="16"/>
      <c r="AB9" s="16"/>
      <c r="AC9" s="16"/>
    </row>
    <row r="10" spans="1:29" ht="15" customHeight="1" x14ac:dyDescent="0.35">
      <c r="A10" s="35" t="s">
        <v>128</v>
      </c>
      <c r="B10" s="231"/>
      <c r="C10" s="194" t="str">
        <f t="shared" si="0"/>
        <v>INCOMPLETE</v>
      </c>
      <c r="D10" s="688" t="s">
        <v>129</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130</v>
      </c>
      <c r="B11" s="324"/>
      <c r="C11" s="194" t="str">
        <f t="shared" si="0"/>
        <v>INCOMPLETE</v>
      </c>
      <c r="D11" s="689"/>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90"/>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131</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132</v>
      </c>
      <c r="B14" s="232"/>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133</v>
      </c>
      <c r="B15" s="373"/>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58</v>
      </c>
      <c r="B16" s="327"/>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134</v>
      </c>
      <c r="B17" s="232"/>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133</v>
      </c>
      <c r="B18" s="373"/>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58</v>
      </c>
      <c r="B19" s="327"/>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135</v>
      </c>
      <c r="B21" s="43"/>
      <c r="C21" s="43"/>
      <c r="D21" s="43"/>
      <c r="E21" s="44"/>
      <c r="F21" s="45" t="s">
        <v>136</v>
      </c>
      <c r="G21" s="45" t="s">
        <v>137</v>
      </c>
      <c r="J21" s="16"/>
      <c r="K21" s="16"/>
      <c r="L21" s="16"/>
      <c r="N21" s="16"/>
      <c r="O21" s="16"/>
      <c r="P21" s="16"/>
      <c r="Q21" s="16"/>
      <c r="R21" s="16"/>
      <c r="S21" s="23"/>
      <c r="T21" s="16"/>
      <c r="U21" s="16"/>
      <c r="W21" s="16"/>
      <c r="X21" s="16"/>
      <c r="Y21" s="16"/>
      <c r="Z21" s="16"/>
      <c r="AA21" s="16"/>
      <c r="AB21" s="16"/>
      <c r="AC21" s="16"/>
    </row>
    <row r="22" spans="1:29" ht="49.5" customHeight="1" x14ac:dyDescent="0.35">
      <c r="A22" s="682" t="s">
        <v>138</v>
      </c>
      <c r="B22" s="671"/>
      <c r="C22" s="683"/>
      <c r="D22" s="684"/>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5" t="s">
        <v>139</v>
      </c>
      <c r="B23" s="678"/>
      <c r="C23" s="686"/>
      <c r="D23" s="687"/>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69" t="s">
        <v>140</v>
      </c>
      <c r="B24" s="669"/>
      <c r="C24" s="667"/>
      <c r="D24" s="668"/>
      <c r="E24" s="282"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141</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142</v>
      </c>
      <c r="B27" s="233"/>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143</v>
      </c>
      <c r="B28" s="234"/>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2" t="s">
        <v>144</v>
      </c>
      <c r="B30" s="663"/>
      <c r="C30" s="664"/>
      <c r="D30" s="662" t="s">
        <v>145</v>
      </c>
      <c r="E30" s="663"/>
      <c r="F30" s="664"/>
      <c r="J30" s="16"/>
      <c r="K30" s="16"/>
      <c r="L30" s="16"/>
      <c r="N30" s="16"/>
      <c r="O30" s="16"/>
      <c r="P30" s="16"/>
      <c r="Q30" s="16"/>
      <c r="R30" s="16"/>
      <c r="S30" s="23"/>
      <c r="T30" s="16"/>
      <c r="U30" s="16"/>
      <c r="W30" s="16"/>
      <c r="X30" s="16"/>
      <c r="Y30" s="16"/>
      <c r="Z30" s="16"/>
      <c r="AA30" s="16"/>
      <c r="AB30" s="16"/>
      <c r="AC30" s="16"/>
    </row>
    <row r="31" spans="1:29" ht="15.75" customHeight="1" x14ac:dyDescent="0.35">
      <c r="A31" s="50" t="s">
        <v>146</v>
      </c>
      <c r="B31" s="51" t="s">
        <v>147</v>
      </c>
      <c r="C31" s="52" t="s">
        <v>101</v>
      </c>
      <c r="D31" s="53" t="s">
        <v>146</v>
      </c>
      <c r="E31" s="51" t="s">
        <v>147</v>
      </c>
      <c r="F31" s="52" t="s">
        <v>101</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148</v>
      </c>
      <c r="B32" s="328"/>
      <c r="C32" s="236"/>
      <c r="D32" s="54" t="s">
        <v>149</v>
      </c>
      <c r="E32" s="235"/>
      <c r="F32" s="236"/>
      <c r="J32" s="16"/>
      <c r="K32" s="16"/>
      <c r="L32" s="16"/>
      <c r="N32" s="16"/>
      <c r="O32" s="16"/>
      <c r="P32" s="16"/>
      <c r="Q32" s="16"/>
      <c r="R32" s="16"/>
      <c r="S32" s="23"/>
      <c r="T32" s="16"/>
      <c r="U32" s="16"/>
      <c r="W32" s="16"/>
      <c r="X32" s="16"/>
      <c r="Y32" s="16"/>
      <c r="Z32" s="16"/>
      <c r="AA32" s="16"/>
      <c r="AB32" s="16"/>
      <c r="AC32" s="16"/>
    </row>
    <row r="33" spans="1:30" ht="15.75" customHeight="1" x14ac:dyDescent="0.35">
      <c r="A33" s="54" t="s">
        <v>150</v>
      </c>
      <c r="B33" s="235"/>
      <c r="C33" s="236"/>
      <c r="D33" s="54" t="s">
        <v>151</v>
      </c>
      <c r="E33" s="235"/>
      <c r="F33" s="236"/>
      <c r="J33" s="16"/>
      <c r="K33" s="16"/>
      <c r="L33" s="16"/>
      <c r="N33" s="16"/>
      <c r="O33" s="16"/>
      <c r="P33" s="16"/>
      <c r="Q33" s="16"/>
      <c r="R33" s="16"/>
      <c r="S33" s="23"/>
      <c r="T33" s="16"/>
      <c r="U33" s="16"/>
      <c r="W33" s="16"/>
      <c r="X33" s="16"/>
      <c r="Y33" s="16"/>
      <c r="Z33" s="16"/>
      <c r="AA33" s="16"/>
      <c r="AB33" s="16"/>
      <c r="AC33" s="16"/>
    </row>
    <row r="34" spans="1:30" ht="15.75" customHeight="1" x14ac:dyDescent="0.35">
      <c r="A34" s="374" t="s">
        <v>152</v>
      </c>
      <c r="B34" s="235"/>
      <c r="C34" s="236"/>
      <c r="D34" s="54" t="s">
        <v>153</v>
      </c>
      <c r="E34" s="235"/>
      <c r="F34" s="236"/>
      <c r="J34" s="16"/>
      <c r="K34" s="16"/>
      <c r="L34" s="16"/>
      <c r="N34" s="16"/>
      <c r="O34" s="16"/>
      <c r="P34" s="16"/>
      <c r="Q34" s="16"/>
      <c r="R34" s="16"/>
      <c r="S34" s="23"/>
      <c r="T34" s="16"/>
      <c r="U34" s="16"/>
      <c r="W34" s="16"/>
      <c r="X34" s="16"/>
      <c r="Y34" s="16"/>
      <c r="Z34" s="16"/>
      <c r="AA34" s="16"/>
      <c r="AB34" s="16"/>
      <c r="AC34" s="16"/>
    </row>
    <row r="35" spans="1:30" ht="15.75" customHeight="1" x14ac:dyDescent="0.35">
      <c r="A35" s="54" t="s">
        <v>153</v>
      </c>
      <c r="B35" s="235"/>
      <c r="C35" s="236"/>
      <c r="D35" s="54" t="s">
        <v>154</v>
      </c>
      <c r="E35" s="235"/>
      <c r="F35" s="236"/>
      <c r="J35" s="16"/>
      <c r="K35" s="16"/>
      <c r="L35" s="16"/>
      <c r="N35" s="16"/>
      <c r="O35" s="16"/>
      <c r="P35" s="16"/>
      <c r="Q35" s="16"/>
      <c r="R35" s="16"/>
      <c r="S35" s="23"/>
      <c r="T35" s="16"/>
      <c r="U35" s="16"/>
      <c r="W35" s="16"/>
      <c r="X35" s="16"/>
      <c r="Y35" s="16"/>
      <c r="Z35" s="16"/>
      <c r="AA35" s="16"/>
      <c r="AB35" s="16"/>
      <c r="AC35" s="16"/>
    </row>
    <row r="36" spans="1:30" ht="15.75" customHeight="1" x14ac:dyDescent="0.35">
      <c r="A36" s="54" t="s">
        <v>154</v>
      </c>
      <c r="B36" s="235"/>
      <c r="C36" s="236"/>
      <c r="D36" s="54" t="s">
        <v>155</v>
      </c>
      <c r="E36" s="235"/>
      <c r="F36" s="236"/>
      <c r="J36" s="16"/>
      <c r="K36" s="16"/>
      <c r="L36" s="16"/>
      <c r="N36" s="16"/>
      <c r="O36" s="16"/>
      <c r="P36" s="16"/>
      <c r="Q36" s="16"/>
      <c r="R36" s="16"/>
      <c r="S36" s="23"/>
      <c r="T36" s="16"/>
      <c r="U36" s="16"/>
      <c r="W36" s="16"/>
      <c r="X36" s="16"/>
      <c r="Y36" s="16"/>
      <c r="Z36" s="16"/>
      <c r="AA36" s="16"/>
      <c r="AB36" s="16"/>
      <c r="AC36" s="16"/>
    </row>
    <row r="37" spans="1:30" ht="15.75" customHeight="1" x14ac:dyDescent="0.35">
      <c r="A37" s="54" t="s">
        <v>155</v>
      </c>
      <c r="B37" s="235"/>
      <c r="C37" s="236"/>
      <c r="D37" s="54" t="s">
        <v>156</v>
      </c>
      <c r="E37" s="235"/>
      <c r="F37" s="236"/>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156</v>
      </c>
      <c r="B38" s="237"/>
      <c r="C38" s="238"/>
      <c r="D38" s="140" t="s">
        <v>157</v>
      </c>
      <c r="E38" s="237"/>
      <c r="F38" s="238"/>
      <c r="J38" s="16"/>
      <c r="K38" s="16"/>
      <c r="L38" s="16"/>
      <c r="N38" s="16"/>
      <c r="O38" s="16"/>
      <c r="P38" s="16"/>
      <c r="Q38" s="16"/>
      <c r="R38" s="16"/>
      <c r="S38" s="23"/>
      <c r="T38" s="16"/>
      <c r="U38" s="16"/>
      <c r="W38" s="16"/>
      <c r="X38" s="16"/>
      <c r="Y38" s="16"/>
      <c r="Z38" s="16"/>
      <c r="AA38" s="16"/>
      <c r="AB38" s="16"/>
      <c r="AC38" s="16"/>
    </row>
    <row r="39" spans="1:30" ht="15" customHeight="1" thickBot="1" x14ac:dyDescent="0.4">
      <c r="A39" s="672" t="s">
        <v>158</v>
      </c>
      <c r="B39" s="673"/>
      <c r="C39" s="275">
        <f>SUM(C32:C38)</f>
        <v>0</v>
      </c>
      <c r="D39" s="665" t="s">
        <v>159</v>
      </c>
      <c r="E39" s="666"/>
      <c r="F39" s="276">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0" t="s">
        <v>160</v>
      </c>
      <c r="B40" s="671"/>
      <c r="C40" s="329"/>
      <c r="D40" s="60"/>
      <c r="E40" s="660" t="s">
        <v>161</v>
      </c>
      <c r="F40" s="66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75" t="s">
        <v>162</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75" t="s">
        <v>163</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164</v>
      </c>
      <c r="B43" s="56">
        <f>SUM('PD3'!$H$49:$H$225)</f>
        <v>0</v>
      </c>
      <c r="E43" s="375" t="s">
        <v>165</v>
      </c>
      <c r="F43" s="107">
        <f>MIN(dataval!E23,dataval!C23*B27,SUMIF(B49:B225,"Gifts",H49:H225))</f>
        <v>0</v>
      </c>
      <c r="H43" s="388" t="s">
        <v>2</v>
      </c>
      <c r="I43" s="389"/>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75" t="s">
        <v>166</v>
      </c>
      <c r="F44" s="107">
        <f>MIN(dataval!C24,SUMIF(B49:B225,"Workshop Supplies",H49:H225))</f>
        <v>0</v>
      </c>
      <c r="G44" s="16"/>
      <c r="H44" s="390" t="s">
        <v>3</v>
      </c>
      <c r="I44" s="391" t="s">
        <v>4</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3" t="s">
        <v>167</v>
      </c>
      <c r="B45" s="653"/>
      <c r="C45" s="374"/>
      <c r="D45" s="374"/>
      <c r="E45" s="376" t="s">
        <v>168</v>
      </c>
      <c r="F45" s="377">
        <f>MIN(SUM(F41:F44),dataval!E20,dataval!C20*SUM(H49:H225))</f>
        <v>0</v>
      </c>
      <c r="H45" s="392" t="s">
        <v>5</v>
      </c>
      <c r="I45" s="393" t="s">
        <v>6</v>
      </c>
      <c r="K45" s="16"/>
      <c r="L45" s="21"/>
      <c r="M45" s="16"/>
      <c r="N45" s="16"/>
      <c r="O45" s="16"/>
      <c r="P45" s="16"/>
      <c r="Q45" s="16"/>
      <c r="R45" s="16"/>
      <c r="S45" s="16"/>
      <c r="U45" s="16"/>
      <c r="V45" s="16"/>
      <c r="W45" s="16"/>
      <c r="X45" s="16"/>
      <c r="Y45" s="16"/>
      <c r="Z45" s="16"/>
      <c r="AA45" s="16"/>
      <c r="AB45" s="16"/>
      <c r="AC45" s="16"/>
    </row>
    <row r="46" spans="1:30" ht="21" customHeight="1" x14ac:dyDescent="0.35">
      <c r="A46" s="653"/>
      <c r="B46" s="65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78" t="s">
        <v>98</v>
      </c>
      <c r="B47" s="379"/>
      <c r="C47" s="379"/>
      <c r="D47" s="379"/>
      <c r="E47" s="379"/>
      <c r="F47" s="379"/>
      <c r="G47" s="379"/>
      <c r="H47" s="379"/>
      <c r="I47" s="142"/>
      <c r="N47" s="16"/>
      <c r="O47" s="16"/>
      <c r="P47" s="16"/>
      <c r="Q47" s="16"/>
      <c r="R47" s="16"/>
      <c r="S47" s="23"/>
      <c r="T47" s="16"/>
      <c r="U47" s="16"/>
      <c r="V47" s="16"/>
      <c r="W47" s="16"/>
      <c r="X47" s="16"/>
      <c r="Y47" s="16"/>
      <c r="Z47" s="16"/>
      <c r="AA47" s="16"/>
      <c r="AB47" s="16"/>
      <c r="AC47" s="16"/>
    </row>
    <row r="48" spans="1:30" ht="15" customHeight="1" x14ac:dyDescent="0.35">
      <c r="A48" s="196" t="s">
        <v>99</v>
      </c>
      <c r="B48" s="197" t="s">
        <v>100</v>
      </c>
      <c r="C48" s="197" t="s">
        <v>101</v>
      </c>
      <c r="D48" s="198" t="s">
        <v>102</v>
      </c>
      <c r="E48" s="198" t="s">
        <v>103</v>
      </c>
      <c r="F48" s="199" t="s">
        <v>104</v>
      </c>
      <c r="G48" s="200" t="s">
        <v>106</v>
      </c>
      <c r="H48" s="198" t="s">
        <v>108</v>
      </c>
      <c r="I48" s="201" t="s">
        <v>169</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39"/>
      <c r="B49" s="224"/>
      <c r="C49" s="222"/>
      <c r="D49" s="224"/>
      <c r="E49" s="224"/>
      <c r="F49" s="223"/>
      <c r="G49" s="432" t="str">
        <f>IF('PD3'!$F49&lt;&gt;"",'PD3'!$C49*'PD3'!$D49+E49,"")</f>
        <v/>
      </c>
      <c r="H49" s="432" t="str">
        <f>IF('PD3'!$G49&lt;&gt;"",'PD3'!$G49*VLOOKUP('PD3'!$F49,'Group Information'!$A$19:$B$25,2,0),"")</f>
        <v/>
      </c>
      <c r="I49" s="240"/>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39"/>
      <c r="B50" s="224"/>
      <c r="C50" s="222"/>
      <c r="D50" s="224"/>
      <c r="E50" s="224"/>
      <c r="F50" s="223"/>
      <c r="G50" s="432" t="str">
        <f>IF('PD3'!$F50&lt;&gt;"",'PD3'!$C50*'PD3'!$D50+E50,"")</f>
        <v/>
      </c>
      <c r="H50" s="432" t="str">
        <f>IF('PD3'!$G50&lt;&gt;"",'PD3'!$G50*VLOOKUP('PD3'!$F50,'Group Information'!$A$19:$B$25,2,0),"")</f>
        <v/>
      </c>
      <c r="I50" s="240"/>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39"/>
      <c r="B51" s="224"/>
      <c r="C51" s="222"/>
      <c r="D51" s="224"/>
      <c r="E51" s="224"/>
      <c r="F51" s="223"/>
      <c r="G51" s="432" t="str">
        <f>IF('PD3'!$F51&lt;&gt;"",'PD3'!$C51*'PD3'!$D51+E51,"")</f>
        <v/>
      </c>
      <c r="H51" s="432" t="str">
        <f>IF('PD3'!$G51&lt;&gt;"",'PD3'!$G51*VLOOKUP('PD3'!$F51,'Group Information'!$A$19:$B$25,2,0),"")</f>
        <v/>
      </c>
      <c r="I51" s="240"/>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39"/>
      <c r="B52" s="224"/>
      <c r="C52" s="222"/>
      <c r="D52" s="224"/>
      <c r="E52" s="224"/>
      <c r="F52" s="223"/>
      <c r="G52" s="432" t="str">
        <f>IF('PD3'!$F52&lt;&gt;"",'PD3'!$C52*'PD3'!$D52+E52,"")</f>
        <v/>
      </c>
      <c r="H52" s="432" t="str">
        <f>IF('PD3'!$G52&lt;&gt;"",'PD3'!$G52*VLOOKUP('PD3'!$F52,'Group Information'!$A$19:$B$25,2,0),"")</f>
        <v/>
      </c>
      <c r="I52" s="240"/>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39"/>
      <c r="B53" s="224"/>
      <c r="C53" s="222"/>
      <c r="D53" s="224"/>
      <c r="E53" s="224"/>
      <c r="F53" s="223"/>
      <c r="G53" s="432" t="str">
        <f>IF('PD3'!$F53&lt;&gt;"",'PD3'!$C53*'PD3'!$D53+E53,"")</f>
        <v/>
      </c>
      <c r="H53" s="432" t="str">
        <f>IF('PD3'!$G53&lt;&gt;"",'PD3'!$G53*VLOOKUP('PD3'!$F53,'Group Information'!$A$19:$B$25,2,0),"")</f>
        <v/>
      </c>
      <c r="I53" s="240"/>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39"/>
      <c r="B54" s="224"/>
      <c r="C54" s="222"/>
      <c r="D54" s="224"/>
      <c r="E54" s="224"/>
      <c r="F54" s="223"/>
      <c r="G54" s="432" t="str">
        <f>IF('PD3'!$F54&lt;&gt;"",'PD3'!$C54*'PD3'!$D54+E54,"")</f>
        <v/>
      </c>
      <c r="H54" s="432" t="str">
        <f>IF('PD3'!$G54&lt;&gt;"",'PD3'!$G54*VLOOKUP('PD3'!$F54,'Group Information'!$A$19:$B$25,2,0),"")</f>
        <v/>
      </c>
      <c r="I54" s="240"/>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39"/>
      <c r="B55" s="224"/>
      <c r="C55" s="222"/>
      <c r="D55" s="224"/>
      <c r="E55" s="224"/>
      <c r="F55" s="223"/>
      <c r="G55" s="432" t="str">
        <f>IF('PD3'!$F55&lt;&gt;"",'PD3'!$C55*'PD3'!$D55+E55,"")</f>
        <v/>
      </c>
      <c r="H55" s="432" t="str">
        <f>IF('PD3'!$G55&lt;&gt;"",'PD3'!$G55*VLOOKUP('PD3'!$F55,'Group Information'!$A$19:$B$25,2,0),"")</f>
        <v/>
      </c>
      <c r="I55" s="240"/>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39"/>
      <c r="B56" s="224"/>
      <c r="C56" s="222"/>
      <c r="D56" s="224"/>
      <c r="E56" s="224"/>
      <c r="F56" s="223"/>
      <c r="G56" s="432" t="str">
        <f>IF('PD3'!$F56&lt;&gt;"",'PD3'!$C56*'PD3'!$D56+E56,"")</f>
        <v/>
      </c>
      <c r="H56" s="432" t="str">
        <f>IF('PD3'!$G56&lt;&gt;"",'PD3'!$G56*VLOOKUP('PD3'!$F56,'Group Information'!$A$19:$B$25,2,0),"")</f>
        <v/>
      </c>
      <c r="I56" s="240"/>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39"/>
      <c r="B57" s="224"/>
      <c r="C57" s="222"/>
      <c r="D57" s="224"/>
      <c r="E57" s="224"/>
      <c r="F57" s="223"/>
      <c r="G57" s="432" t="str">
        <f>IF('PD3'!$F57&lt;&gt;"",'PD3'!$C57*'PD3'!$D57+E57,"")</f>
        <v/>
      </c>
      <c r="H57" s="432" t="str">
        <f>IF('PD3'!$G57&lt;&gt;"",'PD3'!$G57*VLOOKUP('PD3'!$F57,'Group Information'!$A$19:$B$25,2,0),"")</f>
        <v/>
      </c>
      <c r="I57" s="240"/>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39"/>
      <c r="B58" s="224"/>
      <c r="C58" s="222"/>
      <c r="D58" s="224"/>
      <c r="E58" s="224"/>
      <c r="F58" s="223"/>
      <c r="G58" s="432" t="str">
        <f>IF('PD3'!$F58&lt;&gt;"",'PD3'!$C58*'PD3'!$D58+E58,"")</f>
        <v/>
      </c>
      <c r="H58" s="432" t="str">
        <f>IF('PD3'!$G58&lt;&gt;"",'PD3'!$G58*VLOOKUP('PD3'!$F58,'Group Information'!$A$19:$B$25,2,0),"")</f>
        <v/>
      </c>
      <c r="I58" s="240"/>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39"/>
      <c r="B59" s="224"/>
      <c r="C59" s="222"/>
      <c r="D59" s="224"/>
      <c r="E59" s="224"/>
      <c r="F59" s="223"/>
      <c r="G59" s="432" t="str">
        <f>IF('PD3'!$F59&lt;&gt;"",'PD3'!$C59*'PD3'!$D59+E59,"")</f>
        <v/>
      </c>
      <c r="H59" s="432" t="str">
        <f>IF('PD3'!$G59&lt;&gt;"",'PD3'!$G59*VLOOKUP('PD3'!$F59,'Group Information'!$A$19:$B$25,2,0),"")</f>
        <v/>
      </c>
      <c r="I59" s="240"/>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39"/>
      <c r="B60" s="224"/>
      <c r="C60" s="222"/>
      <c r="D60" s="224"/>
      <c r="E60" s="224"/>
      <c r="F60" s="223"/>
      <c r="G60" s="432" t="str">
        <f>IF('PD3'!$F60&lt;&gt;"",'PD3'!$C60*'PD3'!$D60+E60,"")</f>
        <v/>
      </c>
      <c r="H60" s="432" t="str">
        <f>IF('PD3'!$G60&lt;&gt;"",'PD3'!$G60*VLOOKUP('PD3'!$F60,'Group Information'!$A$19:$B$25,2,0),"")</f>
        <v/>
      </c>
      <c r="I60" s="240"/>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39"/>
      <c r="B61" s="224"/>
      <c r="C61" s="222"/>
      <c r="D61" s="224"/>
      <c r="E61" s="224"/>
      <c r="F61" s="223"/>
      <c r="G61" s="432" t="str">
        <f>IF('PD3'!$F61&lt;&gt;"",'PD3'!$C61*'PD3'!$D61+E61,"")</f>
        <v/>
      </c>
      <c r="H61" s="432" t="str">
        <f>IF('PD3'!$G61&lt;&gt;"",'PD3'!$G61*VLOOKUP('PD3'!$F61,'Group Information'!$A$19:$B$25,2,0),"")</f>
        <v/>
      </c>
      <c r="I61" s="240"/>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39"/>
      <c r="B62" s="224"/>
      <c r="C62" s="222"/>
      <c r="D62" s="224"/>
      <c r="E62" s="224"/>
      <c r="F62" s="223"/>
      <c r="G62" s="432" t="str">
        <f>IF('PD3'!$F62&lt;&gt;"",'PD3'!$C62*'PD3'!$D62+E62,"")</f>
        <v/>
      </c>
      <c r="H62" s="432" t="str">
        <f>IF('PD3'!$G62&lt;&gt;"",'PD3'!$G62*VLOOKUP('PD3'!$F62,'Group Information'!$A$19:$B$25,2,0),"")</f>
        <v/>
      </c>
      <c r="I62" s="240"/>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39"/>
      <c r="B63" s="224"/>
      <c r="C63" s="222"/>
      <c r="D63" s="224"/>
      <c r="E63" s="224"/>
      <c r="F63" s="223"/>
      <c r="G63" s="432" t="str">
        <f>IF('PD3'!$F63&lt;&gt;"",'PD3'!$C63*'PD3'!$D63+E63,"")</f>
        <v/>
      </c>
      <c r="H63" s="432" t="str">
        <f>IF('PD3'!$G63&lt;&gt;"",'PD3'!$G63*VLOOKUP('PD3'!$F63,'Group Information'!$A$19:$B$25,2,0),"")</f>
        <v/>
      </c>
      <c r="I63" s="240"/>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39"/>
      <c r="B64" s="224"/>
      <c r="C64" s="222"/>
      <c r="D64" s="224"/>
      <c r="E64" s="224"/>
      <c r="F64" s="223"/>
      <c r="G64" s="432" t="str">
        <f>IF('PD3'!$F64&lt;&gt;"",'PD3'!$C64*'PD3'!$D64+E64,"")</f>
        <v/>
      </c>
      <c r="H64" s="432" t="str">
        <f>IF('PD3'!$G64&lt;&gt;"",'PD3'!$G64*VLOOKUP('PD3'!$F64,'Group Information'!$A$19:$B$25,2,0),"")</f>
        <v/>
      </c>
      <c r="I64" s="240"/>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39"/>
      <c r="B65" s="224"/>
      <c r="C65" s="222"/>
      <c r="D65" s="224"/>
      <c r="E65" s="224"/>
      <c r="F65" s="223"/>
      <c r="G65" s="432" t="str">
        <f>IF('PD3'!$F65&lt;&gt;"",'PD3'!$C65*'PD3'!$D65+E65,"")</f>
        <v/>
      </c>
      <c r="H65" s="432" t="str">
        <f>IF('PD3'!$G65&lt;&gt;"",'PD3'!$G65*VLOOKUP('PD3'!$F65,'Group Information'!$A$19:$B$25,2,0),"")</f>
        <v/>
      </c>
      <c r="I65" s="240"/>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39"/>
      <c r="B66" s="224"/>
      <c r="C66" s="222"/>
      <c r="D66" s="224"/>
      <c r="E66" s="224"/>
      <c r="F66" s="223"/>
      <c r="G66" s="432" t="str">
        <f>IF('PD3'!$F66&lt;&gt;"",'PD3'!$C66*'PD3'!$D66+E66,"")</f>
        <v/>
      </c>
      <c r="H66" s="432" t="str">
        <f>IF('PD3'!$G66&lt;&gt;"",'PD3'!$G66*VLOOKUP('PD3'!$F66,'Group Information'!$A$19:$B$25,2,0),"")</f>
        <v/>
      </c>
      <c r="I66" s="240"/>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39"/>
      <c r="B67" s="224"/>
      <c r="C67" s="222"/>
      <c r="D67" s="224"/>
      <c r="E67" s="224"/>
      <c r="F67" s="223"/>
      <c r="G67" s="432" t="str">
        <f>IF('PD3'!$F67&lt;&gt;"",'PD3'!$C67*'PD3'!$D67+E67,"")</f>
        <v/>
      </c>
      <c r="H67" s="432" t="str">
        <f>IF('PD3'!$G67&lt;&gt;"",'PD3'!$G67*VLOOKUP('PD3'!$F67,'Group Information'!$A$19:$B$25,2,0),"")</f>
        <v/>
      </c>
      <c r="I67" s="240"/>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39"/>
      <c r="B68" s="224"/>
      <c r="C68" s="222"/>
      <c r="D68" s="224"/>
      <c r="E68" s="224"/>
      <c r="F68" s="223"/>
      <c r="G68" s="432" t="str">
        <f>IF('PD3'!$F68&lt;&gt;"",'PD3'!$C68*'PD3'!$D68+E68,"")</f>
        <v/>
      </c>
      <c r="H68" s="432" t="str">
        <f>IF('PD3'!$G68&lt;&gt;"",'PD3'!$G68*VLOOKUP('PD3'!$F68,'Group Information'!$A$19:$B$25,2,0),"")</f>
        <v/>
      </c>
      <c r="I68" s="240"/>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39"/>
      <c r="B69" s="224"/>
      <c r="C69" s="222"/>
      <c r="D69" s="224"/>
      <c r="E69" s="224"/>
      <c r="F69" s="223"/>
      <c r="G69" s="432" t="str">
        <f>IF('PD3'!$F69&lt;&gt;"",'PD3'!$C69*'PD3'!$D69+E69,"")</f>
        <v/>
      </c>
      <c r="H69" s="432" t="str">
        <f>IF('PD3'!$G69&lt;&gt;"",'PD3'!$G69*VLOOKUP('PD3'!$F69,'Group Information'!$A$19:$B$25,2,0),"")</f>
        <v/>
      </c>
      <c r="I69" s="240"/>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39"/>
      <c r="B70" s="224"/>
      <c r="C70" s="222"/>
      <c r="D70" s="224"/>
      <c r="E70" s="224"/>
      <c r="F70" s="223"/>
      <c r="G70" s="432" t="str">
        <f>IF('PD3'!$F70&lt;&gt;"",'PD3'!$C70*'PD3'!$D70+E70,"")</f>
        <v/>
      </c>
      <c r="H70" s="432" t="str">
        <f>IF('PD3'!$G70&lt;&gt;"",'PD3'!$G70*VLOOKUP('PD3'!$F70,'Group Information'!$A$19:$B$25,2,0),"")</f>
        <v/>
      </c>
      <c r="I70" s="240"/>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39"/>
      <c r="B71" s="224"/>
      <c r="C71" s="222"/>
      <c r="D71" s="224"/>
      <c r="E71" s="224"/>
      <c r="F71" s="223"/>
      <c r="G71" s="432" t="str">
        <f>IF('PD3'!$F71&lt;&gt;"",'PD3'!$C71*'PD3'!$D71+E71,"")</f>
        <v/>
      </c>
      <c r="H71" s="432" t="str">
        <f>IF('PD3'!$G71&lt;&gt;"",'PD3'!$G71*VLOOKUP('PD3'!$F71,'Group Information'!$A$19:$B$25,2,0),"")</f>
        <v/>
      </c>
      <c r="I71" s="240"/>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39"/>
      <c r="B72" s="224"/>
      <c r="C72" s="222"/>
      <c r="D72" s="224"/>
      <c r="E72" s="224"/>
      <c r="F72" s="223"/>
      <c r="G72" s="432" t="str">
        <f>IF('PD3'!$F72&lt;&gt;"",'PD3'!$C72*'PD3'!$D72+E72,"")</f>
        <v/>
      </c>
      <c r="H72" s="432" t="str">
        <f>IF('PD3'!$G72&lt;&gt;"",'PD3'!$G72*VLOOKUP('PD3'!$F72,'Group Information'!$A$19:$B$25,2,0),"")</f>
        <v/>
      </c>
      <c r="I72" s="240"/>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39"/>
      <c r="B73" s="224"/>
      <c r="C73" s="222"/>
      <c r="D73" s="224"/>
      <c r="E73" s="224"/>
      <c r="F73" s="223"/>
      <c r="G73" s="432" t="str">
        <f>IF('PD3'!$F73&lt;&gt;"",'PD3'!$C73*'PD3'!$D73+E73,"")</f>
        <v/>
      </c>
      <c r="H73" s="432" t="str">
        <f>IF('PD3'!$G73&lt;&gt;"",'PD3'!$G73*VLOOKUP('PD3'!$F73,'Group Information'!$A$19:$B$25,2,0),"")</f>
        <v/>
      </c>
      <c r="I73" s="240"/>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39"/>
      <c r="B74" s="224"/>
      <c r="C74" s="222"/>
      <c r="D74" s="224"/>
      <c r="E74" s="224"/>
      <c r="F74" s="223"/>
      <c r="G74" s="432" t="str">
        <f>IF('PD3'!$F74&lt;&gt;"",'PD3'!$C74*'PD3'!$D74+E74,"")</f>
        <v/>
      </c>
      <c r="H74" s="432" t="str">
        <f>IF('PD3'!$G74&lt;&gt;"",'PD3'!$G74*VLOOKUP('PD3'!$F74,'Group Information'!$A$19:$B$25,2,0),"")</f>
        <v/>
      </c>
      <c r="I74" s="240"/>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39"/>
      <c r="B75" s="224"/>
      <c r="C75" s="222"/>
      <c r="D75" s="224"/>
      <c r="E75" s="224"/>
      <c r="F75" s="223"/>
      <c r="G75" s="432" t="str">
        <f>IF('PD3'!$F75&lt;&gt;"",'PD3'!$C75*'PD3'!$D75+E75,"")</f>
        <v/>
      </c>
      <c r="H75" s="432" t="str">
        <f>IF('PD3'!$G75&lt;&gt;"",'PD3'!$G75*VLOOKUP('PD3'!$F75,'Group Information'!$A$19:$B$25,2,0),"")</f>
        <v/>
      </c>
      <c r="I75" s="240"/>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39"/>
      <c r="B76" s="224"/>
      <c r="C76" s="222"/>
      <c r="D76" s="224"/>
      <c r="E76" s="224"/>
      <c r="F76" s="223"/>
      <c r="G76" s="432" t="str">
        <f>IF('PD3'!$F76&lt;&gt;"",'PD3'!$C76*'PD3'!$D76+E76,"")</f>
        <v/>
      </c>
      <c r="H76" s="432" t="str">
        <f>IF('PD3'!$G76&lt;&gt;"",'PD3'!$G76*VLOOKUP('PD3'!$F76,'Group Information'!$A$19:$B$25,2,0),"")</f>
        <v/>
      </c>
      <c r="I76" s="240"/>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39"/>
      <c r="B77" s="224"/>
      <c r="C77" s="222"/>
      <c r="D77" s="224"/>
      <c r="E77" s="224"/>
      <c r="F77" s="223"/>
      <c r="G77" s="432" t="str">
        <f>IF('PD3'!$F77&lt;&gt;"",'PD3'!$C77*'PD3'!$D77+E77,"")</f>
        <v/>
      </c>
      <c r="H77" s="432" t="str">
        <f>IF('PD3'!$G77&lt;&gt;"",'PD3'!$G77*VLOOKUP('PD3'!$F77,'Group Information'!$A$19:$B$25,2,0),"")</f>
        <v/>
      </c>
      <c r="I77" s="240"/>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39"/>
      <c r="B78" s="224"/>
      <c r="C78" s="222"/>
      <c r="D78" s="224"/>
      <c r="E78" s="224"/>
      <c r="F78" s="223"/>
      <c r="G78" s="432" t="str">
        <f>IF('PD3'!$F78&lt;&gt;"",'PD3'!$C78*'PD3'!$D78+E78,"")</f>
        <v/>
      </c>
      <c r="H78" s="432" t="str">
        <f>IF('PD3'!$G78&lt;&gt;"",'PD3'!$G78*VLOOKUP('PD3'!$F78,'Group Information'!$A$19:$B$25,2,0),"")</f>
        <v/>
      </c>
      <c r="I78" s="240"/>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39"/>
      <c r="B79" s="224"/>
      <c r="C79" s="222"/>
      <c r="D79" s="224"/>
      <c r="E79" s="224"/>
      <c r="F79" s="223"/>
      <c r="G79" s="432" t="str">
        <f>IF('PD3'!$F79&lt;&gt;"",'PD3'!$C79*'PD3'!$D79+E79,"")</f>
        <v/>
      </c>
      <c r="H79" s="432" t="str">
        <f>IF('PD3'!$G79&lt;&gt;"",'PD3'!$G79*VLOOKUP('PD3'!$F79,'Group Information'!$A$19:$B$25,2,0),"")</f>
        <v/>
      </c>
      <c r="I79" s="240"/>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39"/>
      <c r="B80" s="224"/>
      <c r="C80" s="222"/>
      <c r="D80" s="224"/>
      <c r="E80" s="224"/>
      <c r="F80" s="223"/>
      <c r="G80" s="432" t="str">
        <f>IF('PD3'!$F80&lt;&gt;"",'PD3'!$C80*'PD3'!$D80+E80,"")</f>
        <v/>
      </c>
      <c r="H80" s="432" t="str">
        <f>IF('PD3'!$G80&lt;&gt;"",'PD3'!$G80*VLOOKUP('PD3'!$F80,'Group Information'!$A$19:$B$25,2,0),"")</f>
        <v/>
      </c>
      <c r="I80" s="240"/>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39"/>
      <c r="B81" s="224"/>
      <c r="C81" s="222"/>
      <c r="D81" s="224"/>
      <c r="E81" s="224"/>
      <c r="F81" s="223"/>
      <c r="G81" s="432" t="str">
        <f>IF('PD3'!$F81&lt;&gt;"",'PD3'!$C81*'PD3'!$D81+E81,"")</f>
        <v/>
      </c>
      <c r="H81" s="432" t="str">
        <f>IF('PD3'!$G81&lt;&gt;"",'PD3'!$G81*VLOOKUP('PD3'!$F81,'Group Information'!$A$19:$B$25,2,0),"")</f>
        <v/>
      </c>
      <c r="I81" s="240"/>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39"/>
      <c r="B82" s="224"/>
      <c r="C82" s="222"/>
      <c r="D82" s="224"/>
      <c r="E82" s="224"/>
      <c r="F82" s="223"/>
      <c r="G82" s="432" t="str">
        <f>IF('PD3'!$F82&lt;&gt;"",'PD3'!$C82*'PD3'!$D82+E82,"")</f>
        <v/>
      </c>
      <c r="H82" s="432" t="str">
        <f>IF('PD3'!$G82&lt;&gt;"",'PD3'!$G82*VLOOKUP('PD3'!$F82,'Group Information'!$A$19:$B$25,2,0),"")</f>
        <v/>
      </c>
      <c r="I82" s="240"/>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39"/>
      <c r="B83" s="224"/>
      <c r="C83" s="222"/>
      <c r="D83" s="224"/>
      <c r="E83" s="224"/>
      <c r="F83" s="223"/>
      <c r="G83" s="432" t="str">
        <f>IF('PD3'!$F83&lt;&gt;"",'PD3'!$C83*'PD3'!$D83+E83,"")</f>
        <v/>
      </c>
      <c r="H83" s="432" t="str">
        <f>IF('PD3'!$G83&lt;&gt;"",'PD3'!$G83*VLOOKUP('PD3'!$F83,'Group Information'!$A$19:$B$25,2,0),"")</f>
        <v/>
      </c>
      <c r="I83" s="240"/>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39"/>
      <c r="B84" s="224"/>
      <c r="C84" s="222"/>
      <c r="D84" s="224"/>
      <c r="E84" s="224"/>
      <c r="F84" s="223"/>
      <c r="G84" s="432" t="str">
        <f>IF('PD3'!$F84&lt;&gt;"",'PD3'!$C84*'PD3'!$D84+E84,"")</f>
        <v/>
      </c>
      <c r="H84" s="432" t="str">
        <f>IF('PD3'!$G84&lt;&gt;"",'PD3'!$G84*VLOOKUP('PD3'!$F84,'Group Information'!$A$19:$B$25,2,0),"")</f>
        <v/>
      </c>
      <c r="I84" s="240"/>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39"/>
      <c r="B85" s="224"/>
      <c r="C85" s="222"/>
      <c r="D85" s="224"/>
      <c r="E85" s="224"/>
      <c r="F85" s="223"/>
      <c r="G85" s="432" t="str">
        <f>IF('PD3'!$F85&lt;&gt;"",'PD3'!$C85*'PD3'!$D85+E85,"")</f>
        <v/>
      </c>
      <c r="H85" s="432" t="str">
        <f>IF('PD3'!$G85&lt;&gt;"",'PD3'!$G85*VLOOKUP('PD3'!$F85,'Group Information'!$A$19:$B$25,2,0),"")</f>
        <v/>
      </c>
      <c r="I85" s="240"/>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39"/>
      <c r="B86" s="224"/>
      <c r="C86" s="222"/>
      <c r="D86" s="224"/>
      <c r="E86" s="224"/>
      <c r="F86" s="223"/>
      <c r="G86" s="432" t="str">
        <f>IF('PD3'!$F86&lt;&gt;"",'PD3'!$C86*'PD3'!$D86+E86,"")</f>
        <v/>
      </c>
      <c r="H86" s="432" t="str">
        <f>IF('PD3'!$G86&lt;&gt;"",'PD3'!$G86*VLOOKUP('PD3'!$F86,'Group Information'!$A$19:$B$25,2,0),"")</f>
        <v/>
      </c>
      <c r="I86" s="240"/>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39"/>
      <c r="B87" s="224"/>
      <c r="C87" s="222"/>
      <c r="D87" s="224"/>
      <c r="E87" s="224"/>
      <c r="F87" s="223"/>
      <c r="G87" s="432" t="str">
        <f>IF('PD3'!$F87&lt;&gt;"",'PD3'!$C87*'PD3'!$D87+E87,"")</f>
        <v/>
      </c>
      <c r="H87" s="432" t="str">
        <f>IF('PD3'!$G87&lt;&gt;"",'PD3'!$G87*VLOOKUP('PD3'!$F87,'Group Information'!$A$19:$B$25,2,0),"")</f>
        <v/>
      </c>
      <c r="I87" s="240"/>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39"/>
      <c r="B88" s="224"/>
      <c r="C88" s="222"/>
      <c r="D88" s="224"/>
      <c r="E88" s="224"/>
      <c r="F88" s="223"/>
      <c r="G88" s="432" t="str">
        <f>IF('PD3'!$F88&lt;&gt;"",'PD3'!$C88*'PD3'!$D88+E88,"")</f>
        <v/>
      </c>
      <c r="H88" s="432" t="str">
        <f>IF('PD3'!$G88&lt;&gt;"",'PD3'!$G88*VLOOKUP('PD3'!$F88,'Group Information'!$A$19:$B$25,2,0),"")</f>
        <v/>
      </c>
      <c r="I88" s="240"/>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39"/>
      <c r="B89" s="224"/>
      <c r="C89" s="222"/>
      <c r="D89" s="224"/>
      <c r="E89" s="224"/>
      <c r="F89" s="223"/>
      <c r="G89" s="432" t="str">
        <f>IF('PD3'!$F89&lt;&gt;"",'PD3'!$C89*'PD3'!$D89+E89,"")</f>
        <v/>
      </c>
      <c r="H89" s="432" t="str">
        <f>IF('PD3'!$G89&lt;&gt;"",'PD3'!$G89*VLOOKUP('PD3'!$F89,'Group Information'!$A$19:$B$25,2,0),"")</f>
        <v/>
      </c>
      <c r="I89" s="240"/>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39"/>
      <c r="B90" s="224"/>
      <c r="C90" s="222"/>
      <c r="D90" s="224"/>
      <c r="E90" s="224"/>
      <c r="F90" s="223"/>
      <c r="G90" s="432" t="str">
        <f>IF('PD3'!$F90&lt;&gt;"",'PD3'!$C90*'PD3'!$D90+E90,"")</f>
        <v/>
      </c>
      <c r="H90" s="432" t="str">
        <f>IF('PD3'!$G90&lt;&gt;"",'PD3'!$G90*VLOOKUP('PD3'!$F90,'Group Information'!$A$19:$B$25,2,0),"")</f>
        <v/>
      </c>
      <c r="I90" s="240"/>
      <c r="J90" s="16"/>
      <c r="K90" s="16"/>
      <c r="L90" s="16"/>
      <c r="M90" s="16"/>
      <c r="N90" s="23"/>
      <c r="O90" s="16"/>
      <c r="W90" s="16"/>
      <c r="X90" s="16"/>
      <c r="Y90" s="16"/>
      <c r="Z90" s="16"/>
      <c r="AA90" s="16"/>
      <c r="AB90" s="16"/>
      <c r="AC90" s="16"/>
      <c r="AD90" s="16"/>
    </row>
    <row r="91" spans="1:30" ht="18" customHeight="1" x14ac:dyDescent="0.35">
      <c r="A91" s="239"/>
      <c r="B91" s="224"/>
      <c r="C91" s="222"/>
      <c r="D91" s="224"/>
      <c r="E91" s="224"/>
      <c r="F91" s="223"/>
      <c r="G91" s="432" t="str">
        <f>IF('PD3'!$F91&lt;&gt;"",'PD3'!$C91*'PD3'!$D91+E91,"")</f>
        <v/>
      </c>
      <c r="H91" s="432" t="str">
        <f>IF('PD3'!$G91&lt;&gt;"",'PD3'!$G91*VLOOKUP('PD3'!$F91,'Group Information'!$A$19:$B$25,2,0),"")</f>
        <v/>
      </c>
      <c r="I91" s="240"/>
      <c r="J91" s="16"/>
      <c r="K91" s="16"/>
      <c r="L91" s="16"/>
      <c r="M91" s="16"/>
      <c r="N91" s="23"/>
      <c r="O91" s="16"/>
      <c r="P91" s="23"/>
      <c r="Q91" s="16"/>
      <c r="R91" s="16"/>
      <c r="T91" s="23"/>
      <c r="U91" s="16"/>
      <c r="V91" s="16"/>
      <c r="Y91" s="16"/>
      <c r="Z91" s="16"/>
      <c r="AA91" s="16"/>
      <c r="AB91" s="16"/>
      <c r="AC91" s="16"/>
      <c r="AD91" s="16"/>
    </row>
    <row r="92" spans="1:30" ht="18" customHeight="1" x14ac:dyDescent="0.35">
      <c r="A92" s="239"/>
      <c r="B92" s="224"/>
      <c r="C92" s="222"/>
      <c r="D92" s="224"/>
      <c r="E92" s="224"/>
      <c r="F92" s="223"/>
      <c r="G92" s="432" t="str">
        <f>IF('PD3'!$F92&lt;&gt;"",'PD3'!$C92*'PD3'!$D92+E92,"")</f>
        <v/>
      </c>
      <c r="H92" s="432" t="str">
        <f>IF('PD3'!$G92&lt;&gt;"",'PD3'!$G92*VLOOKUP('PD3'!$F92,'Group Information'!$A$19:$B$25,2,0),"")</f>
        <v/>
      </c>
      <c r="I92" s="240"/>
      <c r="J92" s="16"/>
      <c r="K92" s="16"/>
      <c r="L92" s="16"/>
      <c r="M92" s="16"/>
      <c r="N92" s="23"/>
      <c r="O92" s="16"/>
      <c r="Y92" s="16"/>
      <c r="Z92" s="16"/>
      <c r="AA92" s="16"/>
      <c r="AB92" s="16"/>
      <c r="AC92" s="16"/>
      <c r="AD92" s="16"/>
    </row>
    <row r="93" spans="1:30" ht="18" customHeight="1" x14ac:dyDescent="0.35">
      <c r="A93" s="239"/>
      <c r="B93" s="224"/>
      <c r="C93" s="222"/>
      <c r="D93" s="224"/>
      <c r="E93" s="224"/>
      <c r="F93" s="223"/>
      <c r="G93" s="432" t="str">
        <f>IF('PD3'!$F93&lt;&gt;"",'PD3'!$C93*'PD3'!$D93+E93,"")</f>
        <v/>
      </c>
      <c r="H93" s="432" t="str">
        <f>IF('PD3'!$G93&lt;&gt;"",'PD3'!$G93*VLOOKUP('PD3'!$F93,'Group Information'!$A$19:$B$25,2,0),"")</f>
        <v/>
      </c>
      <c r="I93" s="240"/>
      <c r="J93" s="16"/>
      <c r="K93" s="16"/>
      <c r="L93" s="16"/>
      <c r="M93" s="16"/>
      <c r="N93" s="23"/>
      <c r="O93" s="16"/>
      <c r="Y93" s="16"/>
      <c r="Z93" s="16"/>
      <c r="AA93" s="16"/>
      <c r="AB93" s="16"/>
      <c r="AC93" s="16"/>
      <c r="AD93" s="16"/>
    </row>
    <row r="94" spans="1:30" ht="18" customHeight="1" x14ac:dyDescent="0.35">
      <c r="A94" s="239"/>
      <c r="B94" s="224"/>
      <c r="C94" s="222"/>
      <c r="D94" s="224"/>
      <c r="E94" s="224"/>
      <c r="F94" s="223"/>
      <c r="G94" s="432" t="str">
        <f>IF('PD3'!$F94&lt;&gt;"",'PD3'!$C94*'PD3'!$D94+E94,"")</f>
        <v/>
      </c>
      <c r="H94" s="432" t="str">
        <f>IF('PD3'!$G94&lt;&gt;"",'PD3'!$G94*VLOOKUP('PD3'!$F94,'Group Information'!$A$19:$B$25,2,0),"")</f>
        <v/>
      </c>
      <c r="I94" s="240"/>
      <c r="J94" s="16"/>
      <c r="K94" s="16"/>
      <c r="L94" s="16"/>
      <c r="M94" s="16"/>
      <c r="N94" s="23"/>
      <c r="O94" s="16"/>
      <c r="Y94" s="16"/>
      <c r="Z94" s="16"/>
      <c r="AA94" s="16"/>
      <c r="AB94" s="16"/>
      <c r="AC94" s="16"/>
      <c r="AD94" s="16"/>
    </row>
    <row r="95" spans="1:30" ht="18" customHeight="1" x14ac:dyDescent="0.35">
      <c r="A95" s="239"/>
      <c r="B95" s="224"/>
      <c r="C95" s="222"/>
      <c r="D95" s="224"/>
      <c r="E95" s="224"/>
      <c r="F95" s="223"/>
      <c r="G95" s="432" t="str">
        <f>IF('PD3'!$F95&lt;&gt;"",'PD3'!$C95*'PD3'!$D95+E95,"")</f>
        <v/>
      </c>
      <c r="H95" s="432" t="str">
        <f>IF('PD3'!$G95&lt;&gt;"",'PD3'!$G95*VLOOKUP('PD3'!$F95,'Group Information'!$A$19:$B$25,2,0),"")</f>
        <v/>
      </c>
      <c r="I95" s="240"/>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39"/>
      <c r="B96" s="224"/>
      <c r="C96" s="222"/>
      <c r="D96" s="224"/>
      <c r="E96" s="224"/>
      <c r="F96" s="223"/>
      <c r="G96" s="432" t="str">
        <f>IF('PD3'!$F96&lt;&gt;"",'PD3'!$C96*'PD3'!$D96+E96,"")</f>
        <v/>
      </c>
      <c r="H96" s="432" t="str">
        <f>IF('PD3'!$G96&lt;&gt;"",'PD3'!$G96*VLOOKUP('PD3'!$F96,'Group Information'!$A$19:$B$25,2,0),"")</f>
        <v/>
      </c>
      <c r="I96" s="240"/>
      <c r="J96" s="16"/>
      <c r="K96" s="16"/>
      <c r="L96" s="16"/>
      <c r="M96" s="16"/>
      <c r="N96" s="23"/>
      <c r="O96" s="16"/>
      <c r="P96" s="23"/>
      <c r="Q96" s="23"/>
      <c r="R96" s="16"/>
      <c r="T96" s="23" t="str">
        <f>IF('PD3'!$S96&lt;&gt;"",'PD3'!$S96*VLOOKUP('PD3'!$R96,#REF!,2,0),"")</f>
        <v/>
      </c>
      <c r="U96" s="16"/>
      <c r="V96" s="16"/>
      <c r="W96" s="16"/>
      <c r="X96" s="21"/>
      <c r="Y96" s="16"/>
      <c r="Z96" s="16"/>
      <c r="AA96" s="16"/>
      <c r="AB96" s="16"/>
      <c r="AC96" s="16"/>
      <c r="AD96" s="16"/>
    </row>
    <row r="97" spans="1:30" ht="18" customHeight="1" x14ac:dyDescent="0.35">
      <c r="A97" s="239"/>
      <c r="B97" s="224"/>
      <c r="C97" s="222"/>
      <c r="D97" s="224"/>
      <c r="E97" s="224"/>
      <c r="F97" s="223"/>
      <c r="G97" s="432" t="str">
        <f>IF('PD3'!$F97&lt;&gt;"",'PD3'!$C97*'PD3'!$D97+E97,"")</f>
        <v/>
      </c>
      <c r="H97" s="432" t="str">
        <f>IF('PD3'!$G97&lt;&gt;"",'PD3'!$G97*VLOOKUP('PD3'!$F97,'Group Information'!$A$19:$B$25,2,0),"")</f>
        <v/>
      </c>
      <c r="I97" s="240"/>
      <c r="J97" s="16"/>
      <c r="K97" s="16"/>
      <c r="L97" s="16"/>
      <c r="M97" s="16"/>
      <c r="N97" s="23"/>
      <c r="O97" s="16"/>
      <c r="P97" s="23"/>
      <c r="Q97" s="23"/>
      <c r="R97" s="16"/>
      <c r="T97" s="23" t="str">
        <f>IF('PD3'!$S97&lt;&gt;"",'PD3'!$S97*VLOOKUP('PD3'!$R97,#REF!,2,0),"")</f>
        <v/>
      </c>
      <c r="U97" s="16"/>
      <c r="V97" s="16"/>
      <c r="W97" s="16"/>
      <c r="X97" s="21"/>
      <c r="Y97" s="16"/>
      <c r="Z97" s="16"/>
      <c r="AA97" s="16"/>
      <c r="AB97" s="16"/>
      <c r="AC97" s="16"/>
      <c r="AD97" s="16"/>
    </row>
    <row r="98" spans="1:30" ht="18" customHeight="1" x14ac:dyDescent="0.35">
      <c r="A98" s="239"/>
      <c r="B98" s="224"/>
      <c r="C98" s="222"/>
      <c r="D98" s="224"/>
      <c r="E98" s="224"/>
      <c r="F98" s="223"/>
      <c r="G98" s="432" t="str">
        <f>IF('PD3'!$F98&lt;&gt;"",'PD3'!$C98*'PD3'!$D98+E98,"")</f>
        <v/>
      </c>
      <c r="H98" s="432" t="str">
        <f>IF('PD3'!$G98&lt;&gt;"",'PD3'!$G98*VLOOKUP('PD3'!$F98,'Group Information'!$A$19:$B$25,2,0),"")</f>
        <v/>
      </c>
      <c r="I98" s="240"/>
      <c r="J98" s="16"/>
      <c r="K98" s="16"/>
      <c r="L98" s="16"/>
      <c r="M98" s="16"/>
      <c r="N98" s="23"/>
      <c r="O98" s="16"/>
      <c r="P98" s="23"/>
      <c r="Q98" s="23"/>
      <c r="R98" s="16"/>
      <c r="T98" s="23" t="str">
        <f>IF('PD3'!$S98&lt;&gt;"",'PD3'!$S98*VLOOKUP('PD3'!$R98,#REF!,2,0),"")</f>
        <v/>
      </c>
      <c r="U98" s="16"/>
      <c r="V98" s="16"/>
      <c r="W98" s="16"/>
      <c r="X98" s="21"/>
      <c r="Y98" s="16"/>
      <c r="Z98" s="16"/>
      <c r="AA98" s="16"/>
      <c r="AB98" s="16"/>
      <c r="AC98" s="16"/>
      <c r="AD98" s="16"/>
    </row>
    <row r="99" spans="1:30" ht="18" customHeight="1" x14ac:dyDescent="0.35">
      <c r="A99" s="239"/>
      <c r="B99" s="224"/>
      <c r="C99" s="222"/>
      <c r="D99" s="224"/>
      <c r="E99" s="224"/>
      <c r="F99" s="223"/>
      <c r="G99" s="432" t="str">
        <f>IF('PD3'!$F99&lt;&gt;"",'PD3'!$C99*'PD3'!$D99+E99,"")</f>
        <v/>
      </c>
      <c r="H99" s="432" t="str">
        <f>IF('PD3'!$G99&lt;&gt;"",'PD3'!$G99*VLOOKUP('PD3'!$F99,'Group Information'!$A$19:$B$25,2,0),"")</f>
        <v/>
      </c>
      <c r="I99" s="240"/>
      <c r="J99" s="16"/>
      <c r="K99" s="16"/>
      <c r="L99" s="16"/>
      <c r="M99" s="16"/>
      <c r="N99" s="23"/>
      <c r="O99" s="16"/>
      <c r="P99" s="23"/>
      <c r="Q99" s="23"/>
      <c r="R99" s="16"/>
      <c r="T99" s="23" t="str">
        <f>IF('PD3'!$S99&lt;&gt;"",'PD3'!$S99*VLOOKUP('PD3'!$R99,#REF!,2,0),"")</f>
        <v/>
      </c>
      <c r="U99" s="16"/>
      <c r="V99" s="25"/>
      <c r="W99" s="16"/>
      <c r="X99" s="21"/>
      <c r="Y99" s="16"/>
      <c r="Z99" s="16"/>
      <c r="AA99" s="16"/>
      <c r="AB99" s="16"/>
      <c r="AC99" s="16"/>
      <c r="AD99" s="16"/>
    </row>
    <row r="100" spans="1:30" ht="18" customHeight="1" x14ac:dyDescent="0.35">
      <c r="A100" s="239"/>
      <c r="B100" s="224"/>
      <c r="C100" s="222"/>
      <c r="D100" s="224"/>
      <c r="E100" s="224"/>
      <c r="F100" s="223"/>
      <c r="G100" s="432" t="str">
        <f>IF('PD3'!$F100&lt;&gt;"",'PD3'!$C100*'PD3'!$D100+E100,"")</f>
        <v/>
      </c>
      <c r="H100" s="432" t="str">
        <f>IF('PD3'!$G100&lt;&gt;"",'PD3'!$G100*VLOOKUP('PD3'!$F100,'Group Information'!$A$19:$B$25,2,0),"")</f>
        <v/>
      </c>
      <c r="I100" s="240"/>
      <c r="J100" s="16"/>
      <c r="K100" s="16"/>
      <c r="L100" s="16"/>
      <c r="M100" s="16"/>
      <c r="N100" s="23"/>
      <c r="O100" s="16"/>
      <c r="P100" s="23"/>
      <c r="Q100" s="23"/>
      <c r="R100" s="16"/>
      <c r="T100" s="23" t="str">
        <f>IF('PD3'!$S100&lt;&gt;"",'PD3'!$S100*VLOOKUP('PD3'!$R100,#REF!,2,0),"")</f>
        <v/>
      </c>
      <c r="U100" s="16"/>
      <c r="V100" s="25"/>
      <c r="W100" s="16"/>
      <c r="X100" s="21"/>
      <c r="Y100" s="16"/>
      <c r="Z100" s="16"/>
      <c r="AA100" s="16"/>
      <c r="AB100" s="16"/>
      <c r="AC100" s="16"/>
      <c r="AD100" s="16"/>
    </row>
    <row r="101" spans="1:30" ht="18" customHeight="1" x14ac:dyDescent="0.35">
      <c r="A101" s="239"/>
      <c r="B101" s="224"/>
      <c r="C101" s="222"/>
      <c r="D101" s="224"/>
      <c r="E101" s="224"/>
      <c r="F101" s="223"/>
      <c r="G101" s="432" t="str">
        <f>IF('PD3'!$F101&lt;&gt;"",'PD3'!$C101*'PD3'!$D101+E101,"")</f>
        <v/>
      </c>
      <c r="H101" s="432" t="str">
        <f>IF('PD3'!$G101&lt;&gt;"",'PD3'!$G101*VLOOKUP('PD3'!$F101,'Group Information'!$A$19:$B$25,2,0),"")</f>
        <v/>
      </c>
      <c r="I101" s="240"/>
      <c r="J101" s="16"/>
      <c r="K101" s="16"/>
      <c r="L101" s="16"/>
      <c r="M101" s="16"/>
      <c r="N101" s="23"/>
      <c r="O101" s="16"/>
      <c r="P101" s="23"/>
      <c r="Q101" s="23"/>
      <c r="R101" s="16"/>
      <c r="T101" s="23" t="str">
        <f>IF('PD3'!$S101&lt;&gt;"",'PD3'!$S101*VLOOKUP('PD3'!$R101,#REF!,2,0),"")</f>
        <v/>
      </c>
      <c r="U101" s="16"/>
      <c r="V101" s="16"/>
      <c r="W101" s="16"/>
      <c r="X101" s="21"/>
      <c r="Y101" s="16"/>
      <c r="Z101" s="16"/>
      <c r="AA101" s="16"/>
      <c r="AB101" s="16"/>
      <c r="AC101" s="16"/>
      <c r="AD101" s="16"/>
    </row>
    <row r="102" spans="1:30" ht="18" customHeight="1" x14ac:dyDescent="0.35">
      <c r="A102" s="239"/>
      <c r="B102" s="224"/>
      <c r="C102" s="222"/>
      <c r="D102" s="224"/>
      <c r="E102" s="224"/>
      <c r="F102" s="223"/>
      <c r="G102" s="432" t="str">
        <f>IF('PD3'!$F102&lt;&gt;"",'PD3'!$C102*'PD3'!$D102+E102,"")</f>
        <v/>
      </c>
      <c r="H102" s="432" t="str">
        <f>IF('PD3'!$G102&lt;&gt;"",'PD3'!$G102*VLOOKUP('PD3'!$F102,'Group Information'!$A$19:$B$25,2,0),"")</f>
        <v/>
      </c>
      <c r="I102" s="240"/>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39"/>
      <c r="B103" s="224"/>
      <c r="C103" s="222"/>
      <c r="D103" s="224"/>
      <c r="E103" s="224"/>
      <c r="F103" s="223"/>
      <c r="G103" s="432" t="str">
        <f>IF('PD3'!$F103&lt;&gt;"",'PD3'!$C103*'PD3'!$D103+E103,"")</f>
        <v/>
      </c>
      <c r="H103" s="432" t="str">
        <f>IF('PD3'!$G103&lt;&gt;"",'PD3'!$G103*VLOOKUP('PD3'!$F103,'Group Information'!$A$19:$B$25,2,0),"")</f>
        <v/>
      </c>
      <c r="I103" s="240"/>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39"/>
      <c r="B104" s="224"/>
      <c r="C104" s="222"/>
      <c r="D104" s="224"/>
      <c r="E104" s="224"/>
      <c r="F104" s="223"/>
      <c r="G104" s="432" t="str">
        <f>IF('PD3'!$F104&lt;&gt;"",'PD3'!$C104*'PD3'!$D104+E104,"")</f>
        <v/>
      </c>
      <c r="H104" s="432" t="str">
        <f>IF('PD3'!$G104&lt;&gt;"",'PD3'!$G104*VLOOKUP('PD3'!$F104,'Group Information'!$A$19:$B$25,2,0),"")</f>
        <v/>
      </c>
      <c r="I104" s="240"/>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39"/>
      <c r="B105" s="224"/>
      <c r="C105" s="222"/>
      <c r="D105" s="224"/>
      <c r="E105" s="224"/>
      <c r="F105" s="223"/>
      <c r="G105" s="432" t="str">
        <f>IF('PD3'!$F105&lt;&gt;"",'PD3'!$C105*'PD3'!$D105+E105,"")</f>
        <v/>
      </c>
      <c r="H105" s="432" t="str">
        <f>IF('PD3'!$G105&lt;&gt;"",'PD3'!$G105*VLOOKUP('PD3'!$F105,'Group Information'!$A$19:$B$25,2,0),"")</f>
        <v/>
      </c>
      <c r="I105" s="240"/>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39"/>
      <c r="B106" s="224"/>
      <c r="C106" s="222"/>
      <c r="D106" s="224"/>
      <c r="E106" s="224"/>
      <c r="F106" s="223"/>
      <c r="G106" s="432" t="str">
        <f>IF('PD3'!$F106&lt;&gt;"",'PD3'!$C106*'PD3'!$D106+E106,"")</f>
        <v/>
      </c>
      <c r="H106" s="432" t="str">
        <f>IF('PD3'!$G106&lt;&gt;"",'PD3'!$G106*VLOOKUP('PD3'!$F106,'Group Information'!$A$19:$B$25,2,0),"")</f>
        <v/>
      </c>
      <c r="I106" s="240"/>
      <c r="J106" s="16"/>
      <c r="K106" s="16"/>
      <c r="L106" s="16"/>
      <c r="M106" s="16"/>
      <c r="N106" s="23"/>
      <c r="O106" s="16"/>
      <c r="P106" s="23"/>
      <c r="Q106" s="23"/>
      <c r="R106" s="16"/>
      <c r="T106" s="23" t="str">
        <f>IF('PD3'!$S106&lt;&gt;"",'PD3'!$S106*VLOOKUP('PD3'!$R106,#REF!,2,0),"")</f>
        <v/>
      </c>
      <c r="U106" s="16"/>
      <c r="V106" s="16"/>
      <c r="W106" s="16"/>
      <c r="X106" s="21"/>
      <c r="Y106" s="16"/>
      <c r="Z106" s="16"/>
      <c r="AA106" s="16"/>
      <c r="AB106" s="16"/>
      <c r="AC106" s="16"/>
      <c r="AD106" s="16"/>
    </row>
    <row r="107" spans="1:30" ht="18" customHeight="1" x14ac:dyDescent="0.35">
      <c r="A107" s="239"/>
      <c r="B107" s="224"/>
      <c r="C107" s="222"/>
      <c r="D107" s="224"/>
      <c r="E107" s="224"/>
      <c r="F107" s="223"/>
      <c r="G107" s="432" t="str">
        <f>IF('PD3'!$F107&lt;&gt;"",'PD3'!$C107*'PD3'!$D107+E107,"")</f>
        <v/>
      </c>
      <c r="H107" s="432" t="str">
        <f>IF('PD3'!$G107&lt;&gt;"",'PD3'!$G107*VLOOKUP('PD3'!$F107,'Group Information'!$A$19:$B$25,2,0),"")</f>
        <v/>
      </c>
      <c r="I107" s="240"/>
      <c r="J107" s="16"/>
      <c r="K107" s="16"/>
      <c r="L107" s="16"/>
      <c r="M107" s="16"/>
      <c r="N107" s="23"/>
      <c r="O107" s="16"/>
      <c r="P107" s="23"/>
      <c r="Q107" s="23"/>
      <c r="R107" s="16"/>
      <c r="T107" s="23" t="str">
        <f>IF('PD3'!$S107&lt;&gt;"",'PD3'!$S107*VLOOKUP('PD3'!$R107,#REF!,2,0),"")</f>
        <v/>
      </c>
      <c r="U107" s="16"/>
      <c r="V107" s="25"/>
      <c r="W107" s="16"/>
      <c r="X107" s="21"/>
      <c r="Y107" s="16"/>
      <c r="Z107" s="16"/>
      <c r="AA107" s="16"/>
      <c r="AB107" s="16"/>
      <c r="AC107" s="16"/>
      <c r="AD107" s="16"/>
    </row>
    <row r="108" spans="1:30" ht="18" customHeight="1" x14ac:dyDescent="0.35">
      <c r="A108" s="239"/>
      <c r="B108" s="224"/>
      <c r="C108" s="222"/>
      <c r="D108" s="224"/>
      <c r="E108" s="224"/>
      <c r="F108" s="223"/>
      <c r="G108" s="432" t="str">
        <f>IF('PD3'!$F108&lt;&gt;"",'PD3'!$C108*'PD3'!$D108+E108,"")</f>
        <v/>
      </c>
      <c r="H108" s="432" t="str">
        <f>IF('PD3'!$G108&lt;&gt;"",'PD3'!$G108*VLOOKUP('PD3'!$F108,'Group Information'!$A$19:$B$25,2,0),"")</f>
        <v/>
      </c>
      <c r="I108" s="240"/>
      <c r="J108" s="16"/>
      <c r="K108" s="16"/>
      <c r="L108" s="16"/>
      <c r="M108" s="16"/>
      <c r="N108" s="23"/>
      <c r="O108" s="16"/>
      <c r="P108" s="23"/>
      <c r="Q108" s="23"/>
      <c r="R108" s="16"/>
      <c r="T108" s="23" t="str">
        <f>IF('PD3'!$S108&lt;&gt;"",'PD3'!$S108*VLOOKUP('PD3'!$R108,#REF!,2,0),"")</f>
        <v/>
      </c>
      <c r="U108" s="16"/>
      <c r="V108" s="26"/>
      <c r="W108" s="16"/>
      <c r="X108" s="21"/>
      <c r="Y108" s="16"/>
      <c r="Z108" s="16"/>
      <c r="AA108" s="16"/>
      <c r="AB108" s="16"/>
      <c r="AC108" s="16"/>
      <c r="AD108" s="16"/>
    </row>
    <row r="109" spans="1:30" ht="18" customHeight="1" x14ac:dyDescent="0.35">
      <c r="A109" s="239"/>
      <c r="B109" s="224"/>
      <c r="C109" s="222"/>
      <c r="D109" s="224"/>
      <c r="E109" s="224"/>
      <c r="F109" s="223"/>
      <c r="G109" s="432" t="str">
        <f>IF('PD3'!$F109&lt;&gt;"",'PD3'!$C109*'PD3'!$D109+E109,"")</f>
        <v/>
      </c>
      <c r="H109" s="432" t="str">
        <f>IF('PD3'!$G109&lt;&gt;"",'PD3'!$G109*VLOOKUP('PD3'!$F109,'Group Information'!$A$19:$B$25,2,0),"")</f>
        <v/>
      </c>
      <c r="I109" s="240"/>
      <c r="J109" s="16"/>
      <c r="K109" s="16"/>
      <c r="L109" s="16"/>
      <c r="M109" s="16"/>
      <c r="N109" s="23"/>
      <c r="O109" s="16"/>
      <c r="P109" s="23"/>
      <c r="Q109" s="23"/>
      <c r="R109" s="16"/>
      <c r="T109" s="23" t="str">
        <f>IF('PD3'!$S109&lt;&gt;"",'PD3'!$S109*VLOOKUP('PD3'!$R109,#REF!,2,0),"")</f>
        <v/>
      </c>
      <c r="U109" s="16"/>
      <c r="V109" s="22"/>
      <c r="W109" s="16"/>
      <c r="X109" s="21"/>
      <c r="Y109" s="16"/>
      <c r="Z109" s="16"/>
      <c r="AA109" s="16"/>
      <c r="AB109" s="16"/>
      <c r="AC109" s="16"/>
      <c r="AD109" s="16"/>
    </row>
    <row r="110" spans="1:30" ht="18" customHeight="1" x14ac:dyDescent="0.35">
      <c r="A110" s="239"/>
      <c r="B110" s="224"/>
      <c r="C110" s="222"/>
      <c r="D110" s="224"/>
      <c r="E110" s="224"/>
      <c r="F110" s="223"/>
      <c r="G110" s="432" t="str">
        <f>IF('PD3'!$F110&lt;&gt;"",'PD3'!$C110*'PD3'!$D110+E110,"")</f>
        <v/>
      </c>
      <c r="H110" s="432" t="str">
        <f>IF('PD3'!$G110&lt;&gt;"",'PD3'!$G110*VLOOKUP('PD3'!$F110,'Group Information'!$A$19:$B$25,2,0),"")</f>
        <v/>
      </c>
      <c r="I110" s="240"/>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39"/>
      <c r="B111" s="224"/>
      <c r="C111" s="222"/>
      <c r="D111" s="224"/>
      <c r="E111" s="224"/>
      <c r="F111" s="223"/>
      <c r="G111" s="432" t="str">
        <f>IF('PD3'!$F111&lt;&gt;"",'PD3'!$C111*'PD3'!$D111+E111,"")</f>
        <v/>
      </c>
      <c r="H111" s="432" t="str">
        <f>IF('PD3'!$G111&lt;&gt;"",'PD3'!$G111*VLOOKUP('PD3'!$F111,'Group Information'!$A$19:$B$25,2,0),"")</f>
        <v/>
      </c>
      <c r="I111" s="240"/>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39"/>
      <c r="B112" s="224"/>
      <c r="C112" s="222"/>
      <c r="D112" s="224"/>
      <c r="E112" s="224"/>
      <c r="F112" s="223"/>
      <c r="G112" s="432" t="str">
        <f>IF('PD3'!$F112&lt;&gt;"",'PD3'!$C112*'PD3'!$D112+E112,"")</f>
        <v/>
      </c>
      <c r="H112" s="432" t="str">
        <f>IF('PD3'!$G112&lt;&gt;"",'PD3'!$G112*VLOOKUP('PD3'!$F112,'Group Information'!$A$19:$B$25,2,0),"")</f>
        <v/>
      </c>
      <c r="I112" s="240"/>
      <c r="J112" s="16"/>
      <c r="K112" s="16"/>
      <c r="L112" s="16"/>
      <c r="M112" s="16"/>
      <c r="N112" s="23"/>
      <c r="O112" s="16"/>
      <c r="P112" s="23"/>
      <c r="Q112" s="23"/>
      <c r="R112" s="16"/>
      <c r="T112" s="23" t="str">
        <f>IF('PD3'!$S112&lt;&gt;"",'PD3'!$S112*VLOOKUP('PD3'!$R112,#REF!,2,0),"")</f>
        <v/>
      </c>
      <c r="U112" s="16"/>
      <c r="V112" s="22"/>
      <c r="W112" s="16"/>
      <c r="X112" s="21"/>
      <c r="Y112" s="16"/>
      <c r="Z112" s="16"/>
      <c r="AA112" s="16"/>
      <c r="AB112" s="16"/>
      <c r="AC112" s="16"/>
      <c r="AD112" s="16"/>
    </row>
    <row r="113" spans="1:30" ht="18" customHeight="1" x14ac:dyDescent="0.35">
      <c r="A113" s="239"/>
      <c r="B113" s="224"/>
      <c r="C113" s="222"/>
      <c r="D113" s="224"/>
      <c r="E113" s="224"/>
      <c r="F113" s="223"/>
      <c r="G113" s="432" t="str">
        <f>IF('PD3'!$F113&lt;&gt;"",'PD3'!$C113*'PD3'!$D113+E113,"")</f>
        <v/>
      </c>
      <c r="H113" s="432" t="str">
        <f>IF('PD3'!$G113&lt;&gt;"",'PD3'!$G113*VLOOKUP('PD3'!$F113,'Group Information'!$A$19:$B$25,2,0),"")</f>
        <v/>
      </c>
      <c r="I113" s="240"/>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39"/>
      <c r="B114" s="224"/>
      <c r="C114" s="222"/>
      <c r="D114" s="224"/>
      <c r="E114" s="224"/>
      <c r="F114" s="223"/>
      <c r="G114" s="432" t="str">
        <f>IF('PD3'!$F114&lt;&gt;"",'PD3'!$C114*'PD3'!$D114+E114,"")</f>
        <v/>
      </c>
      <c r="H114" s="432" t="str">
        <f>IF('PD3'!$G114&lt;&gt;"",'PD3'!$G114*VLOOKUP('PD3'!$F114,'Group Information'!$A$19:$B$25,2,0),"")</f>
        <v/>
      </c>
      <c r="I114" s="240"/>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39"/>
      <c r="B115" s="224"/>
      <c r="C115" s="222"/>
      <c r="D115" s="224"/>
      <c r="E115" s="224"/>
      <c r="F115" s="223"/>
      <c r="G115" s="432" t="str">
        <f>IF('PD3'!$F115&lt;&gt;"",'PD3'!$C115*'PD3'!$D115+E115,"")</f>
        <v/>
      </c>
      <c r="H115" s="432" t="str">
        <f>IF('PD3'!$G115&lt;&gt;"",'PD3'!$G115*VLOOKUP('PD3'!$F115,'Group Information'!$A$19:$B$25,2,0),"")</f>
        <v/>
      </c>
      <c r="I115" s="240"/>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39"/>
      <c r="B116" s="224"/>
      <c r="C116" s="222"/>
      <c r="D116" s="224"/>
      <c r="E116" s="224"/>
      <c r="F116" s="223"/>
      <c r="G116" s="432" t="str">
        <f>IF('PD3'!$F116&lt;&gt;"",'PD3'!$C116*'PD3'!$D116+E116,"")</f>
        <v/>
      </c>
      <c r="H116" s="432" t="str">
        <f>IF('PD3'!$G116&lt;&gt;"",'PD3'!$G116*VLOOKUP('PD3'!$F116,'Group Information'!$A$19:$B$25,2,0),"")</f>
        <v/>
      </c>
      <c r="I116" s="240"/>
      <c r="J116" s="16"/>
      <c r="K116" s="16"/>
      <c r="L116" s="16"/>
      <c r="M116" s="16"/>
      <c r="N116" s="23"/>
      <c r="O116" s="16"/>
      <c r="P116" s="23"/>
      <c r="Q116" s="23"/>
      <c r="R116" s="16"/>
      <c r="T116" s="23" t="str">
        <f>IF('PD3'!$S116&lt;&gt;"",'PD3'!$S116*VLOOKUP('PD3'!$R116,#REF!,2,0),"")</f>
        <v/>
      </c>
      <c r="U116" s="16"/>
      <c r="V116" s="22"/>
      <c r="W116" s="16"/>
      <c r="X116" s="21"/>
      <c r="Y116" s="16"/>
      <c r="Z116" s="16"/>
      <c r="AA116" s="16"/>
      <c r="AB116" s="16"/>
      <c r="AC116" s="16"/>
      <c r="AD116" s="16"/>
    </row>
    <row r="117" spans="1:30" ht="18" customHeight="1" x14ac:dyDescent="0.35">
      <c r="A117" s="239"/>
      <c r="B117" s="224"/>
      <c r="C117" s="222"/>
      <c r="D117" s="224"/>
      <c r="E117" s="224"/>
      <c r="F117" s="223"/>
      <c r="G117" s="432" t="str">
        <f>IF('PD3'!$F117&lt;&gt;"",'PD3'!$C117*'PD3'!$D117+E117,"")</f>
        <v/>
      </c>
      <c r="H117" s="432" t="str">
        <f>IF('PD3'!$G117&lt;&gt;"",'PD3'!$G117*VLOOKUP('PD3'!$F117,'Group Information'!$A$19:$B$25,2,0),"")</f>
        <v/>
      </c>
      <c r="I117" s="240"/>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39"/>
      <c r="B118" s="224"/>
      <c r="C118" s="222"/>
      <c r="D118" s="224"/>
      <c r="E118" s="224"/>
      <c r="F118" s="223"/>
      <c r="G118" s="432" t="str">
        <f>IF('PD3'!$F118&lt;&gt;"",'PD3'!$C118*'PD3'!$D118+E118,"")</f>
        <v/>
      </c>
      <c r="H118" s="432" t="str">
        <f>IF('PD3'!$G118&lt;&gt;"",'PD3'!$G118*VLOOKUP('PD3'!$F118,'Group Information'!$A$19:$B$25,2,0),"")</f>
        <v/>
      </c>
      <c r="I118" s="240"/>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39"/>
      <c r="B119" s="224"/>
      <c r="C119" s="222"/>
      <c r="D119" s="224"/>
      <c r="E119" s="224"/>
      <c r="F119" s="223"/>
      <c r="G119" s="432" t="str">
        <f>IF('PD3'!$F119&lt;&gt;"",'PD3'!$C119*'PD3'!$D119+E119,"")</f>
        <v/>
      </c>
      <c r="H119" s="432" t="str">
        <f>IF('PD3'!$G119&lt;&gt;"",'PD3'!$G119*VLOOKUP('PD3'!$F119,'Group Information'!$A$19:$B$25,2,0),"")</f>
        <v/>
      </c>
      <c r="I119" s="240"/>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39"/>
      <c r="B120" s="224"/>
      <c r="C120" s="222"/>
      <c r="D120" s="224"/>
      <c r="E120" s="224"/>
      <c r="F120" s="223"/>
      <c r="G120" s="432" t="str">
        <f>IF('PD3'!$F120&lt;&gt;"",'PD3'!$C120*'PD3'!$D120+E120,"")</f>
        <v/>
      </c>
      <c r="H120" s="432" t="str">
        <f>IF('PD3'!$G120&lt;&gt;"",'PD3'!$G120*VLOOKUP('PD3'!$F120,'Group Information'!$A$19:$B$25,2,0),"")</f>
        <v/>
      </c>
      <c r="I120" s="240"/>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39"/>
      <c r="B121" s="224"/>
      <c r="C121" s="222"/>
      <c r="D121" s="224"/>
      <c r="E121" s="224"/>
      <c r="F121" s="223"/>
      <c r="G121" s="432" t="str">
        <f>IF('PD3'!$F121&lt;&gt;"",'PD3'!$C121*'PD3'!$D121+E121,"")</f>
        <v/>
      </c>
      <c r="H121" s="432" t="str">
        <f>IF('PD3'!$G121&lt;&gt;"",'PD3'!$G121*VLOOKUP('PD3'!$F121,'Group Information'!$A$19:$B$25,2,0),"")</f>
        <v/>
      </c>
      <c r="I121" s="240"/>
      <c r="J121" s="16"/>
      <c r="K121" s="16"/>
      <c r="L121" s="16"/>
      <c r="M121" s="16"/>
      <c r="N121" s="23"/>
      <c r="O121" s="16"/>
      <c r="P121" s="23"/>
      <c r="Q121" s="23"/>
      <c r="R121" s="16"/>
      <c r="T121" s="23" t="str">
        <f>IF('PD3'!$S121&lt;&gt;"",'PD3'!$S121*VLOOKUP('PD3'!$R121,#REF!,2,0),"")</f>
        <v/>
      </c>
      <c r="U121" s="16"/>
      <c r="V121" s="16"/>
      <c r="W121" s="16"/>
      <c r="X121" s="21"/>
      <c r="Y121" s="16"/>
      <c r="Z121" s="16"/>
      <c r="AA121" s="16"/>
      <c r="AB121" s="16"/>
      <c r="AC121" s="16"/>
      <c r="AD121" s="16"/>
    </row>
    <row r="122" spans="1:30" ht="18" customHeight="1" x14ac:dyDescent="0.35">
      <c r="A122" s="239"/>
      <c r="B122" s="224"/>
      <c r="C122" s="222"/>
      <c r="D122" s="224"/>
      <c r="E122" s="224"/>
      <c r="F122" s="223"/>
      <c r="G122" s="432" t="str">
        <f>IF('PD3'!$F122&lt;&gt;"",'PD3'!$C122*'PD3'!$D122+E122,"")</f>
        <v/>
      </c>
      <c r="H122" s="432" t="str">
        <f>IF('PD3'!$G122&lt;&gt;"",'PD3'!$G122*VLOOKUP('PD3'!$F122,'Group Information'!$A$19:$B$25,2,0),"")</f>
        <v/>
      </c>
      <c r="I122" s="240"/>
      <c r="J122" s="16"/>
      <c r="K122" s="16"/>
      <c r="L122" s="16"/>
      <c r="M122" s="16"/>
      <c r="N122" s="23"/>
      <c r="O122" s="16"/>
      <c r="P122" s="23"/>
      <c r="Q122" s="23"/>
      <c r="R122" s="16"/>
      <c r="T122" s="23" t="str">
        <f>IF('PD3'!$S122&lt;&gt;"",'PD3'!$S122*VLOOKUP('PD3'!$R122,#REF!,2,0),"")</f>
        <v/>
      </c>
      <c r="U122" s="16"/>
      <c r="V122" s="16"/>
      <c r="W122" s="16"/>
      <c r="X122" s="21"/>
      <c r="Y122" s="16"/>
      <c r="Z122" s="16"/>
      <c r="AA122" s="16"/>
      <c r="AB122" s="16"/>
      <c r="AC122" s="16"/>
      <c r="AD122" s="16"/>
    </row>
    <row r="123" spans="1:30" ht="18" customHeight="1" x14ac:dyDescent="0.35">
      <c r="A123" s="239"/>
      <c r="B123" s="224"/>
      <c r="C123" s="222"/>
      <c r="D123" s="224"/>
      <c r="E123" s="224"/>
      <c r="F123" s="223"/>
      <c r="G123" s="432" t="str">
        <f>IF('PD3'!$F123&lt;&gt;"",'PD3'!$C123*'PD3'!$D123+E123,"")</f>
        <v/>
      </c>
      <c r="H123" s="432" t="str">
        <f>IF('PD3'!$G123&lt;&gt;"",'PD3'!$G123*VLOOKUP('PD3'!$F123,'Group Information'!$A$19:$B$25,2,0),"")</f>
        <v/>
      </c>
      <c r="I123" s="240"/>
      <c r="J123" s="16"/>
      <c r="K123" s="16"/>
      <c r="L123" s="16"/>
      <c r="M123" s="16"/>
      <c r="N123" s="23"/>
      <c r="O123" s="16"/>
      <c r="P123" s="23"/>
      <c r="Q123" s="23"/>
      <c r="R123" s="16"/>
      <c r="T123" s="23" t="str">
        <f>IF('PD3'!$S123&lt;&gt;"",'PD3'!$S123*VLOOKUP('PD3'!$R123,#REF!,2,0),"")</f>
        <v/>
      </c>
      <c r="U123" s="16"/>
      <c r="V123" s="22"/>
      <c r="W123" s="16"/>
      <c r="X123" s="21"/>
      <c r="Y123" s="16"/>
      <c r="Z123" s="16"/>
      <c r="AA123" s="16"/>
      <c r="AB123" s="16"/>
      <c r="AC123" s="16"/>
      <c r="AD123" s="16"/>
    </row>
    <row r="124" spans="1:30" ht="18" customHeight="1" x14ac:dyDescent="0.35">
      <c r="A124" s="239"/>
      <c r="B124" s="224"/>
      <c r="C124" s="222"/>
      <c r="D124" s="224"/>
      <c r="E124" s="224"/>
      <c r="F124" s="223"/>
      <c r="G124" s="432" t="str">
        <f>IF('PD3'!$F124&lt;&gt;"",'PD3'!$C124*'PD3'!$D124+E124,"")</f>
        <v/>
      </c>
      <c r="H124" s="432" t="str">
        <f>IF('PD3'!$G124&lt;&gt;"",'PD3'!$G124*VLOOKUP('PD3'!$F124,'Group Information'!$A$19:$B$25,2,0),"")</f>
        <v/>
      </c>
      <c r="I124" s="240"/>
      <c r="J124" s="16"/>
      <c r="K124" s="16"/>
      <c r="L124" s="16"/>
      <c r="M124" s="16"/>
      <c r="N124" s="23"/>
      <c r="O124" s="16"/>
      <c r="P124" s="23"/>
      <c r="Q124" s="23"/>
      <c r="R124" s="16"/>
      <c r="T124" s="23" t="str">
        <f>IF('PD3'!$S124&lt;&gt;"",'PD3'!$S124*VLOOKUP('PD3'!$R124,#REF!,2,0),"")</f>
        <v/>
      </c>
      <c r="U124" s="16"/>
      <c r="V124" s="16"/>
      <c r="W124" s="16"/>
      <c r="X124" s="21"/>
      <c r="Y124" s="16"/>
      <c r="Z124" s="16"/>
      <c r="AA124" s="16"/>
      <c r="AB124" s="16"/>
      <c r="AC124" s="16"/>
      <c r="AD124" s="16"/>
    </row>
    <row r="125" spans="1:30" ht="18" customHeight="1" x14ac:dyDescent="0.35">
      <c r="A125" s="239"/>
      <c r="B125" s="224"/>
      <c r="C125" s="222"/>
      <c r="D125" s="224"/>
      <c r="E125" s="224"/>
      <c r="F125" s="223"/>
      <c r="G125" s="432" t="str">
        <f>IF('PD3'!$F125&lt;&gt;"",'PD3'!$C125*'PD3'!$D125+E125,"")</f>
        <v/>
      </c>
      <c r="H125" s="432" t="str">
        <f>IF('PD3'!$G125&lt;&gt;"",'PD3'!$G125*VLOOKUP('PD3'!$F125,'Group Information'!$A$19:$B$25,2,0),"")</f>
        <v/>
      </c>
      <c r="I125" s="240"/>
      <c r="J125" s="16"/>
      <c r="K125" s="16"/>
      <c r="L125" s="16"/>
      <c r="M125" s="16"/>
      <c r="N125" s="23"/>
      <c r="O125" s="16"/>
      <c r="P125" s="23"/>
      <c r="Q125" s="23"/>
      <c r="R125" s="16"/>
      <c r="T125" s="23" t="str">
        <f>IF('PD3'!$S125&lt;&gt;"",'PD3'!$S125*VLOOKUP('PD3'!$R125,#REF!,2,0),"")</f>
        <v/>
      </c>
      <c r="U125" s="16"/>
      <c r="V125" s="25"/>
      <c r="W125" s="16"/>
      <c r="X125" s="21"/>
      <c r="Y125" s="16"/>
      <c r="Z125" s="16"/>
      <c r="AA125" s="16"/>
      <c r="AB125" s="16"/>
      <c r="AC125" s="16"/>
      <c r="AD125" s="16"/>
    </row>
    <row r="126" spans="1:30" ht="18" customHeight="1" x14ac:dyDescent="0.35">
      <c r="A126" s="239"/>
      <c r="B126" s="224"/>
      <c r="C126" s="222"/>
      <c r="D126" s="224"/>
      <c r="E126" s="224"/>
      <c r="F126" s="223"/>
      <c r="G126" s="432" t="str">
        <f>IF('PD3'!$F126&lt;&gt;"",'PD3'!$C126*'PD3'!$D126+E126,"")</f>
        <v/>
      </c>
      <c r="H126" s="432" t="str">
        <f>IF('PD3'!$G126&lt;&gt;"",'PD3'!$G126*VLOOKUP('PD3'!$F126,'Group Information'!$A$19:$B$25,2,0),"")</f>
        <v/>
      </c>
      <c r="I126" s="240"/>
      <c r="J126" s="16"/>
      <c r="K126" s="16"/>
      <c r="L126" s="16"/>
      <c r="M126" s="16"/>
      <c r="N126" s="23"/>
      <c r="O126" s="16"/>
      <c r="P126" s="23"/>
      <c r="Q126" s="23"/>
      <c r="R126" s="16"/>
      <c r="T126" s="23" t="str">
        <f>IF('PD3'!$S126&lt;&gt;"",'PD3'!$S126*VLOOKUP('PD3'!$R126,#REF!,2,0),"")</f>
        <v/>
      </c>
      <c r="U126" s="16"/>
      <c r="V126" s="16"/>
      <c r="W126" s="16"/>
      <c r="X126" s="21"/>
      <c r="Y126" s="16"/>
      <c r="Z126" s="16"/>
      <c r="AA126" s="16"/>
      <c r="AB126" s="16"/>
      <c r="AC126" s="16"/>
      <c r="AD126" s="16"/>
    </row>
    <row r="127" spans="1:30" ht="18" customHeight="1" x14ac:dyDescent="0.35">
      <c r="A127" s="239"/>
      <c r="B127" s="224"/>
      <c r="C127" s="222"/>
      <c r="D127" s="224"/>
      <c r="E127" s="224"/>
      <c r="F127" s="223"/>
      <c r="G127" s="432" t="str">
        <f>IF('PD3'!$F127&lt;&gt;"",'PD3'!$C127*'PD3'!$D127+E127,"")</f>
        <v/>
      </c>
      <c r="H127" s="432" t="str">
        <f>IF('PD3'!$G127&lt;&gt;"",'PD3'!$G127*VLOOKUP('PD3'!$F127,'Group Information'!$A$19:$B$25,2,0),"")</f>
        <v/>
      </c>
      <c r="I127" s="240"/>
      <c r="J127" s="16"/>
      <c r="K127" s="16"/>
      <c r="L127" s="16"/>
      <c r="M127" s="16"/>
      <c r="N127" s="23"/>
      <c r="O127" s="16"/>
      <c r="P127" s="23"/>
      <c r="Q127" s="23"/>
      <c r="R127" s="16"/>
      <c r="T127" s="23" t="str">
        <f>IF('PD3'!$S127&lt;&gt;"",'PD3'!$S127*VLOOKUP('PD3'!$R127,#REF!,2,0),"")</f>
        <v/>
      </c>
      <c r="U127" s="16"/>
      <c r="V127" s="16"/>
      <c r="W127" s="16"/>
      <c r="X127" s="21"/>
      <c r="Y127" s="16"/>
      <c r="Z127" s="16"/>
      <c r="AA127" s="16"/>
      <c r="AB127" s="16"/>
      <c r="AC127" s="16"/>
      <c r="AD127" s="16"/>
    </row>
    <row r="128" spans="1:30" ht="18" customHeight="1" x14ac:dyDescent="0.35">
      <c r="A128" s="239"/>
      <c r="B128" s="224"/>
      <c r="C128" s="222"/>
      <c r="D128" s="224"/>
      <c r="E128" s="224"/>
      <c r="F128" s="223"/>
      <c r="G128" s="432" t="str">
        <f>IF('PD3'!$F128&lt;&gt;"",'PD3'!$C128*'PD3'!$D128+E128,"")</f>
        <v/>
      </c>
      <c r="H128" s="432" t="str">
        <f>IF('PD3'!$G128&lt;&gt;"",'PD3'!$G128*VLOOKUP('PD3'!$F128,'Group Information'!$A$19:$B$25,2,0),"")</f>
        <v/>
      </c>
      <c r="I128" s="240"/>
      <c r="J128" s="16"/>
      <c r="K128" s="16"/>
      <c r="L128" s="16"/>
      <c r="M128" s="16"/>
      <c r="N128" s="23"/>
      <c r="O128" s="16"/>
      <c r="P128" s="23"/>
      <c r="Q128" s="23"/>
      <c r="R128" s="16"/>
      <c r="T128" s="23" t="str">
        <f>IF('PD3'!$S128&lt;&gt;"",'PD3'!$S128*VLOOKUP('PD3'!$R128,#REF!,2,0),"")</f>
        <v/>
      </c>
      <c r="U128" s="16"/>
      <c r="V128" s="16"/>
      <c r="W128" s="16"/>
      <c r="X128" s="21"/>
      <c r="Y128" s="16"/>
      <c r="Z128" s="16"/>
      <c r="AA128" s="16"/>
      <c r="AB128" s="16"/>
      <c r="AC128" s="16"/>
      <c r="AD128" s="16"/>
    </row>
    <row r="129" spans="1:30" ht="18" customHeight="1" x14ac:dyDescent="0.35">
      <c r="A129" s="239"/>
      <c r="B129" s="224"/>
      <c r="C129" s="222"/>
      <c r="D129" s="224"/>
      <c r="E129" s="224"/>
      <c r="F129" s="223"/>
      <c r="G129" s="432" t="str">
        <f>IF('PD3'!$F129&lt;&gt;"",'PD3'!$C129*'PD3'!$D129+E129,"")</f>
        <v/>
      </c>
      <c r="H129" s="432" t="str">
        <f>IF('PD3'!$G129&lt;&gt;"",'PD3'!$G129*VLOOKUP('PD3'!$F129,'Group Information'!$A$19:$B$25,2,0),"")</f>
        <v/>
      </c>
      <c r="I129" s="240"/>
      <c r="J129" s="16"/>
      <c r="K129" s="16"/>
      <c r="L129" s="16"/>
      <c r="M129" s="16"/>
      <c r="N129" s="23"/>
      <c r="O129" s="16"/>
      <c r="P129" s="23"/>
      <c r="Q129" s="23"/>
      <c r="R129" s="16"/>
      <c r="T129" s="23" t="str">
        <f>IF('PD3'!$S129&lt;&gt;"",'PD3'!$S129*VLOOKUP('PD3'!$R129,#REF!,2,0),"")</f>
        <v/>
      </c>
      <c r="U129" s="16"/>
      <c r="V129" s="16"/>
      <c r="W129" s="16"/>
      <c r="X129" s="21"/>
      <c r="Y129" s="16"/>
      <c r="Z129" s="16"/>
      <c r="AA129" s="16"/>
      <c r="AB129" s="16"/>
      <c r="AC129" s="16"/>
      <c r="AD129" s="16"/>
    </row>
    <row r="130" spans="1:30" ht="18" customHeight="1" x14ac:dyDescent="0.35">
      <c r="A130" s="239"/>
      <c r="B130" s="224"/>
      <c r="C130" s="222"/>
      <c r="D130" s="224"/>
      <c r="E130" s="224"/>
      <c r="F130" s="223"/>
      <c r="G130" s="432" t="str">
        <f>IF('PD3'!$F130&lt;&gt;"",'PD3'!$C130*'PD3'!$D130+E130,"")</f>
        <v/>
      </c>
      <c r="H130" s="432" t="str">
        <f>IF('PD3'!$G130&lt;&gt;"",'PD3'!$G130*VLOOKUP('PD3'!$F130,'Group Information'!$A$19:$B$25,2,0),"")</f>
        <v/>
      </c>
      <c r="I130" s="240"/>
      <c r="J130" s="16"/>
      <c r="K130" s="16"/>
      <c r="L130" s="16"/>
      <c r="M130" s="16"/>
      <c r="N130" s="23"/>
      <c r="O130" s="16"/>
      <c r="P130" s="23"/>
      <c r="Q130" s="23"/>
      <c r="R130" s="16"/>
      <c r="T130" s="23" t="str">
        <f>IF('PD3'!$S130&lt;&gt;"",'PD3'!$S130*VLOOKUP('PD3'!$R130,#REF!,2,0),"")</f>
        <v/>
      </c>
      <c r="U130" s="16"/>
      <c r="V130" s="25"/>
      <c r="W130" s="16"/>
      <c r="X130" s="21"/>
      <c r="Y130" s="16"/>
      <c r="Z130" s="16"/>
      <c r="AA130" s="16"/>
      <c r="AB130" s="16"/>
      <c r="AC130" s="16"/>
      <c r="AD130" s="16"/>
    </row>
    <row r="131" spans="1:30" ht="18" customHeight="1" x14ac:dyDescent="0.35">
      <c r="A131" s="239"/>
      <c r="B131" s="224"/>
      <c r="C131" s="222"/>
      <c r="D131" s="224"/>
      <c r="E131" s="224"/>
      <c r="F131" s="223"/>
      <c r="G131" s="432" t="str">
        <f>IF('PD3'!$F131&lt;&gt;"",'PD3'!$C131*'PD3'!$D131+E131,"")</f>
        <v/>
      </c>
      <c r="H131" s="432" t="str">
        <f>IF('PD3'!$G131&lt;&gt;"",'PD3'!$G131*VLOOKUP('PD3'!$F131,'Group Information'!$A$19:$B$25,2,0),"")</f>
        <v/>
      </c>
      <c r="I131" s="240"/>
      <c r="J131" s="16"/>
      <c r="K131" s="16"/>
      <c r="L131" s="16"/>
      <c r="M131" s="16"/>
      <c r="N131" s="23"/>
      <c r="O131" s="16"/>
      <c r="P131" s="23"/>
      <c r="Q131" s="23"/>
      <c r="R131" s="16"/>
      <c r="T131" s="23" t="str">
        <f>IF('PD3'!$S131&lt;&gt;"",'PD3'!$S131*VLOOKUP('PD3'!$R131,#REF!,2,0),"")</f>
        <v/>
      </c>
      <c r="U131" s="27"/>
      <c r="V131" s="25"/>
      <c r="W131" s="16"/>
      <c r="X131" s="21"/>
      <c r="Y131" s="16"/>
      <c r="Z131" s="16"/>
      <c r="AA131" s="16"/>
      <c r="AB131" s="16"/>
      <c r="AC131" s="16"/>
      <c r="AD131" s="16"/>
    </row>
    <row r="132" spans="1:30" ht="18" customHeight="1" x14ac:dyDescent="0.35">
      <c r="A132" s="239"/>
      <c r="B132" s="224"/>
      <c r="C132" s="222"/>
      <c r="D132" s="224"/>
      <c r="E132" s="224"/>
      <c r="F132" s="223"/>
      <c r="G132" s="432" t="str">
        <f>IF('PD3'!$F132&lt;&gt;"",'PD3'!$C132*'PD3'!$D132+E132,"")</f>
        <v/>
      </c>
      <c r="H132" s="432" t="str">
        <f>IF('PD3'!$G132&lt;&gt;"",'PD3'!$G132*VLOOKUP('PD3'!$F132,'Group Information'!$A$19:$B$25,2,0),"")</f>
        <v/>
      </c>
      <c r="I132" s="240"/>
      <c r="J132" s="16"/>
      <c r="K132" s="16"/>
      <c r="L132" s="16"/>
      <c r="M132" s="16"/>
      <c r="N132" s="23"/>
      <c r="O132" s="16"/>
      <c r="P132" s="23"/>
      <c r="Q132" s="23"/>
      <c r="R132" s="16"/>
      <c r="T132" s="23" t="str">
        <f>IF('PD3'!$S132&lt;&gt;"",'PD3'!$S132*VLOOKUP('PD3'!$R132,#REF!,2,0),"")</f>
        <v/>
      </c>
      <c r="U132" s="27"/>
      <c r="V132" s="25"/>
      <c r="W132" s="16"/>
      <c r="X132" s="21"/>
      <c r="Y132" s="16"/>
      <c r="Z132" s="16"/>
      <c r="AA132" s="16"/>
      <c r="AB132" s="16"/>
      <c r="AC132" s="16"/>
      <c r="AD132" s="16"/>
    </row>
    <row r="133" spans="1:30" ht="18" customHeight="1" x14ac:dyDescent="0.35">
      <c r="A133" s="239"/>
      <c r="B133" s="224"/>
      <c r="C133" s="222"/>
      <c r="D133" s="224"/>
      <c r="E133" s="224"/>
      <c r="F133" s="223"/>
      <c r="G133" s="432" t="str">
        <f>IF('PD3'!$F133&lt;&gt;"",'PD3'!$C133*'PD3'!$D133+E133,"")</f>
        <v/>
      </c>
      <c r="H133" s="432" t="str">
        <f>IF('PD3'!$G133&lt;&gt;"",'PD3'!$G133*VLOOKUP('PD3'!$F133,'Group Information'!$A$19:$B$25,2,0),"")</f>
        <v/>
      </c>
      <c r="I133" s="240"/>
      <c r="J133" s="16"/>
      <c r="K133" s="16"/>
      <c r="L133" s="16"/>
      <c r="M133" s="16"/>
      <c r="N133" s="23"/>
      <c r="O133" s="16"/>
      <c r="P133" s="23"/>
      <c r="Q133" s="23"/>
      <c r="R133" s="16"/>
      <c r="T133" s="23" t="str">
        <f>IF('PD3'!$S133&lt;&gt;"",'PD3'!$S133*VLOOKUP('PD3'!$R133,#REF!,2,0),"")</f>
        <v/>
      </c>
      <c r="U133" s="27"/>
      <c r="V133" s="25"/>
      <c r="W133" s="16"/>
      <c r="X133" s="21"/>
      <c r="Y133" s="16"/>
      <c r="Z133" s="16"/>
      <c r="AA133" s="16"/>
      <c r="AB133" s="16"/>
      <c r="AC133" s="16"/>
      <c r="AD133" s="16"/>
    </row>
    <row r="134" spans="1:30" ht="18" customHeight="1" x14ac:dyDescent="0.35">
      <c r="A134" s="239"/>
      <c r="B134" s="224"/>
      <c r="C134" s="222"/>
      <c r="D134" s="224"/>
      <c r="E134" s="224"/>
      <c r="F134" s="223"/>
      <c r="G134" s="432" t="str">
        <f>IF('PD3'!$F134&lt;&gt;"",'PD3'!$C134*'PD3'!$D134+E134,"")</f>
        <v/>
      </c>
      <c r="H134" s="432" t="str">
        <f>IF('PD3'!$G134&lt;&gt;"",'PD3'!$G134*VLOOKUP('PD3'!$F134,'Group Information'!$A$19:$B$25,2,0),"")</f>
        <v/>
      </c>
      <c r="I134" s="240"/>
      <c r="J134" s="16"/>
      <c r="K134" s="16"/>
      <c r="L134" s="16"/>
      <c r="M134" s="16"/>
      <c r="N134" s="23"/>
      <c r="O134" s="16"/>
      <c r="P134" s="23"/>
      <c r="Q134" s="23"/>
      <c r="R134" s="16"/>
      <c r="T134" s="23" t="str">
        <f>IF('PD3'!$S134&lt;&gt;"",'PD3'!$S134*VLOOKUP('PD3'!$R134,#REF!,2,0),"")</f>
        <v/>
      </c>
      <c r="U134" s="27"/>
      <c r="V134" s="25"/>
      <c r="W134" s="16"/>
      <c r="X134" s="21"/>
      <c r="Y134" s="16"/>
      <c r="Z134" s="16"/>
      <c r="AA134" s="16"/>
      <c r="AB134" s="16"/>
      <c r="AC134" s="16"/>
      <c r="AD134" s="16"/>
    </row>
    <row r="135" spans="1:30" ht="18" customHeight="1" x14ac:dyDescent="0.35">
      <c r="A135" s="239"/>
      <c r="B135" s="224"/>
      <c r="C135" s="222"/>
      <c r="D135" s="224"/>
      <c r="E135" s="224"/>
      <c r="F135" s="223"/>
      <c r="G135" s="432" t="str">
        <f>IF('PD3'!$F135&lt;&gt;"",'PD3'!$C135*'PD3'!$D135+E135,"")</f>
        <v/>
      </c>
      <c r="H135" s="432" t="str">
        <f>IF('PD3'!$G135&lt;&gt;"",'PD3'!$G135*VLOOKUP('PD3'!$F135,'Group Information'!$A$19:$B$25,2,0),"")</f>
        <v/>
      </c>
      <c r="I135" s="240"/>
      <c r="J135" s="16"/>
      <c r="K135" s="16"/>
      <c r="L135" s="16"/>
      <c r="M135" s="16"/>
      <c r="N135" s="23"/>
      <c r="O135" s="16"/>
      <c r="P135" s="23"/>
      <c r="Q135" s="23"/>
      <c r="R135" s="16"/>
      <c r="T135" s="23" t="str">
        <f>IF('PD3'!$S135&lt;&gt;"",'PD3'!$S135*VLOOKUP('PD3'!$R135,#REF!,2,0),"")</f>
        <v/>
      </c>
      <c r="U135" s="27"/>
      <c r="V135" s="25"/>
      <c r="W135" s="16"/>
      <c r="X135" s="21"/>
      <c r="Y135" s="16"/>
      <c r="Z135" s="16"/>
      <c r="AA135" s="16"/>
      <c r="AB135" s="16"/>
      <c r="AC135" s="16"/>
      <c r="AD135" s="16"/>
    </row>
    <row r="136" spans="1:30" ht="18" customHeight="1" x14ac:dyDescent="0.35">
      <c r="A136" s="239"/>
      <c r="B136" s="224"/>
      <c r="C136" s="222"/>
      <c r="D136" s="224"/>
      <c r="E136" s="224"/>
      <c r="F136" s="223"/>
      <c r="G136" s="432" t="str">
        <f>IF('PD3'!$F136&lt;&gt;"",'PD3'!$C136*'PD3'!$D136+E136,"")</f>
        <v/>
      </c>
      <c r="H136" s="432" t="str">
        <f>IF('PD3'!$G136&lt;&gt;"",'PD3'!$G136*VLOOKUP('PD3'!$F136,'Group Information'!$A$19:$B$25,2,0),"")</f>
        <v/>
      </c>
      <c r="I136" s="240"/>
      <c r="J136" s="16"/>
      <c r="K136" s="16"/>
      <c r="L136" s="16"/>
      <c r="M136" s="16"/>
      <c r="N136" s="23"/>
      <c r="O136" s="16"/>
      <c r="P136" s="23"/>
      <c r="Q136" s="23"/>
      <c r="R136" s="16"/>
      <c r="T136" s="23" t="str">
        <f>IF('PD3'!$S136&lt;&gt;"",'PD3'!$S136*VLOOKUP('PD3'!$R136,#REF!,2,0),"")</f>
        <v/>
      </c>
      <c r="U136" s="27"/>
      <c r="V136" s="25"/>
      <c r="W136" s="16"/>
      <c r="X136" s="21"/>
      <c r="Y136" s="16"/>
      <c r="Z136" s="16"/>
      <c r="AA136" s="16"/>
      <c r="AB136" s="16"/>
      <c r="AC136" s="16"/>
      <c r="AD136" s="16"/>
    </row>
    <row r="137" spans="1:30" ht="18" customHeight="1" x14ac:dyDescent="0.35">
      <c r="A137" s="239"/>
      <c r="B137" s="224"/>
      <c r="C137" s="222"/>
      <c r="D137" s="224"/>
      <c r="E137" s="224"/>
      <c r="F137" s="223"/>
      <c r="G137" s="432" t="str">
        <f>IF('PD3'!$F137&lt;&gt;"",'PD3'!$C137*'PD3'!$D137+E137,"")</f>
        <v/>
      </c>
      <c r="H137" s="432" t="str">
        <f>IF('PD3'!$G137&lt;&gt;"",'PD3'!$G137*VLOOKUP('PD3'!$F137,'Group Information'!$A$19:$B$25,2,0),"")</f>
        <v/>
      </c>
      <c r="I137" s="240"/>
      <c r="J137" s="16"/>
      <c r="K137" s="16"/>
      <c r="L137" s="16"/>
      <c r="M137" s="16"/>
      <c r="N137" s="23"/>
      <c r="O137" s="16"/>
      <c r="P137" s="23"/>
      <c r="Q137" s="23"/>
      <c r="R137" s="16"/>
      <c r="T137" s="23" t="str">
        <f>IF('PD3'!$S137&lt;&gt;"",'PD3'!$S137*VLOOKUP('PD3'!$R137,#REF!,2,0),"")</f>
        <v/>
      </c>
      <c r="U137" s="27"/>
      <c r="V137" s="16"/>
      <c r="W137" s="16"/>
      <c r="X137" s="21"/>
      <c r="Y137" s="16"/>
      <c r="Z137" s="16"/>
      <c r="AA137" s="16"/>
      <c r="AB137" s="16"/>
      <c r="AC137" s="16"/>
      <c r="AD137" s="16"/>
    </row>
    <row r="138" spans="1:30" ht="18" customHeight="1" x14ac:dyDescent="0.35">
      <c r="A138" s="239"/>
      <c r="B138" s="224"/>
      <c r="C138" s="222"/>
      <c r="D138" s="224"/>
      <c r="E138" s="224"/>
      <c r="F138" s="223"/>
      <c r="G138" s="432" t="str">
        <f>IF('PD3'!$F138&lt;&gt;"",'PD3'!$C138*'PD3'!$D138+E138,"")</f>
        <v/>
      </c>
      <c r="H138" s="432" t="str">
        <f>IF('PD3'!$G138&lt;&gt;"",'PD3'!$G138*VLOOKUP('PD3'!$F138,'Group Information'!$A$19:$B$25,2,0),"")</f>
        <v/>
      </c>
      <c r="I138" s="240"/>
      <c r="J138" s="16"/>
      <c r="K138" s="16"/>
      <c r="L138" s="16"/>
      <c r="M138" s="16"/>
      <c r="N138" s="23"/>
      <c r="O138" s="16"/>
      <c r="P138" s="23"/>
      <c r="Q138" s="23"/>
      <c r="R138" s="16"/>
      <c r="T138" s="23" t="str">
        <f>IF('PD3'!$S138&lt;&gt;"",'PD3'!$S138*VLOOKUP('PD3'!$R138,#REF!,2,0),"")</f>
        <v/>
      </c>
      <c r="U138" s="27"/>
      <c r="V138" s="16"/>
      <c r="W138" s="16"/>
      <c r="X138" s="21"/>
      <c r="Y138" s="16"/>
      <c r="Z138" s="16"/>
      <c r="AA138" s="16"/>
      <c r="AB138" s="16"/>
      <c r="AC138" s="16"/>
      <c r="AD138" s="16"/>
    </row>
    <row r="139" spans="1:30" ht="18" customHeight="1" x14ac:dyDescent="0.35">
      <c r="A139" s="239"/>
      <c r="B139" s="224"/>
      <c r="C139" s="222"/>
      <c r="D139" s="224"/>
      <c r="E139" s="224"/>
      <c r="F139" s="223"/>
      <c r="G139" s="432" t="str">
        <f>IF('PD3'!$F139&lt;&gt;"",'PD3'!$C139*'PD3'!$D139+E139,"")</f>
        <v/>
      </c>
      <c r="H139" s="432" t="str">
        <f>IF('PD3'!$G139&lt;&gt;"",'PD3'!$G139*VLOOKUP('PD3'!$F139,'Group Information'!$A$19:$B$25,2,0),"")</f>
        <v/>
      </c>
      <c r="I139" s="240"/>
      <c r="J139" s="16"/>
      <c r="K139" s="16"/>
      <c r="L139" s="16"/>
      <c r="M139" s="16"/>
      <c r="N139" s="23"/>
      <c r="O139" s="16"/>
      <c r="P139" s="23"/>
      <c r="Q139" s="23"/>
      <c r="R139" s="16"/>
      <c r="T139" s="23" t="str">
        <f>IF('PD3'!$S139&lt;&gt;"",'PD3'!$S139*VLOOKUP('PD3'!$R139,#REF!,2,0),"")</f>
        <v/>
      </c>
      <c r="U139" s="27"/>
      <c r="V139" s="16"/>
      <c r="W139" s="16"/>
      <c r="X139" s="21"/>
      <c r="Y139" s="16"/>
      <c r="Z139" s="16"/>
      <c r="AA139" s="16"/>
      <c r="AB139" s="16"/>
      <c r="AC139" s="16"/>
      <c r="AD139" s="16"/>
    </row>
    <row r="140" spans="1:30" ht="18" customHeight="1" x14ac:dyDescent="0.35">
      <c r="A140" s="239"/>
      <c r="B140" s="224"/>
      <c r="C140" s="222"/>
      <c r="D140" s="224"/>
      <c r="E140" s="224"/>
      <c r="F140" s="223"/>
      <c r="G140" s="432" t="str">
        <f>IF('PD3'!$F140&lt;&gt;"",'PD3'!$C140*'PD3'!$D140+E140,"")</f>
        <v/>
      </c>
      <c r="H140" s="432" t="str">
        <f>IF('PD3'!$G140&lt;&gt;"",'PD3'!$G140*VLOOKUP('PD3'!$F140,'Group Information'!$A$19:$B$25,2,0),"")</f>
        <v/>
      </c>
      <c r="I140" s="240"/>
      <c r="J140" s="16"/>
      <c r="K140" s="16"/>
      <c r="L140" s="16"/>
      <c r="M140" s="16"/>
      <c r="N140" s="23"/>
      <c r="O140" s="16"/>
      <c r="P140" s="23"/>
      <c r="Q140" s="23"/>
      <c r="R140" s="16"/>
      <c r="T140" s="23" t="str">
        <f>IF('PD3'!$S140&lt;&gt;"",'PD3'!$S140*VLOOKUP('PD3'!$R140,#REF!,2,0),"")</f>
        <v/>
      </c>
      <c r="U140" s="27"/>
      <c r="V140" s="25"/>
      <c r="W140" s="16"/>
      <c r="X140" s="21"/>
      <c r="Y140" s="16"/>
      <c r="Z140" s="16"/>
      <c r="AA140" s="16"/>
      <c r="AB140" s="16"/>
      <c r="AC140" s="16"/>
      <c r="AD140" s="16"/>
    </row>
    <row r="141" spans="1:30" ht="18" customHeight="1" x14ac:dyDescent="0.35">
      <c r="A141" s="239"/>
      <c r="B141" s="224"/>
      <c r="C141" s="222"/>
      <c r="D141" s="224"/>
      <c r="E141" s="224"/>
      <c r="F141" s="223"/>
      <c r="G141" s="432" t="str">
        <f>IF('PD3'!$F141&lt;&gt;"",'PD3'!$C141*'PD3'!$D141+E141,"")</f>
        <v/>
      </c>
      <c r="H141" s="432" t="str">
        <f>IF('PD3'!$G141&lt;&gt;"",'PD3'!$G141*VLOOKUP('PD3'!$F141,'Group Information'!$A$19:$B$25,2,0),"")</f>
        <v/>
      </c>
      <c r="I141" s="240"/>
      <c r="J141" s="16"/>
      <c r="K141" s="16"/>
      <c r="L141" s="16"/>
      <c r="M141" s="16"/>
      <c r="N141" s="23"/>
      <c r="O141" s="16"/>
      <c r="P141" s="23"/>
      <c r="Q141" s="23"/>
      <c r="R141" s="16"/>
      <c r="T141" s="23" t="str">
        <f>IF('PD3'!$S141&lt;&gt;"",'PD3'!$S141*VLOOKUP('PD3'!$R141,#REF!,2,0),"")</f>
        <v/>
      </c>
      <c r="U141" s="27"/>
      <c r="V141" s="25"/>
      <c r="W141" s="16"/>
      <c r="X141" s="21"/>
      <c r="Y141" s="16"/>
      <c r="Z141" s="16"/>
      <c r="AA141" s="16"/>
      <c r="AB141" s="16"/>
      <c r="AC141" s="16"/>
      <c r="AD141" s="16"/>
    </row>
    <row r="142" spans="1:30" ht="18" customHeight="1" x14ac:dyDescent="0.35">
      <c r="A142" s="239"/>
      <c r="B142" s="224"/>
      <c r="C142" s="222"/>
      <c r="D142" s="224"/>
      <c r="E142" s="224"/>
      <c r="F142" s="223"/>
      <c r="G142" s="432" t="str">
        <f>IF('PD3'!$F142&lt;&gt;"",'PD3'!$C142*'PD3'!$D142+E142,"")</f>
        <v/>
      </c>
      <c r="H142" s="432" t="str">
        <f>IF('PD3'!$G142&lt;&gt;"",'PD3'!$G142*VLOOKUP('PD3'!$F142,'Group Information'!$A$19:$B$25,2,0),"")</f>
        <v/>
      </c>
      <c r="I142" s="240"/>
      <c r="J142" s="16"/>
      <c r="K142" s="16"/>
      <c r="L142" s="16"/>
      <c r="M142" s="16"/>
      <c r="N142" s="23"/>
      <c r="O142" s="16"/>
      <c r="P142" s="23"/>
      <c r="Q142" s="23"/>
      <c r="R142" s="16"/>
      <c r="T142" s="23" t="str">
        <f>IF('PD3'!$S142&lt;&gt;"",'PD3'!$S142*VLOOKUP('PD3'!$R142,#REF!,2,0),"")</f>
        <v/>
      </c>
      <c r="U142" s="27"/>
      <c r="V142" s="16"/>
      <c r="W142" s="16"/>
      <c r="X142" s="21"/>
      <c r="Y142" s="16"/>
      <c r="Z142" s="16"/>
      <c r="AA142" s="16"/>
      <c r="AB142" s="16"/>
      <c r="AC142" s="16"/>
      <c r="AD142" s="16"/>
    </row>
    <row r="143" spans="1:30" ht="18" customHeight="1" x14ac:dyDescent="0.35">
      <c r="A143" s="239"/>
      <c r="B143" s="224"/>
      <c r="C143" s="222"/>
      <c r="D143" s="224"/>
      <c r="E143" s="224"/>
      <c r="F143" s="223"/>
      <c r="G143" s="432" t="str">
        <f>IF('PD3'!$F143&lt;&gt;"",'PD3'!$C143*'PD3'!$D143+E143,"")</f>
        <v/>
      </c>
      <c r="H143" s="432" t="str">
        <f>IF('PD3'!$G143&lt;&gt;"",'PD3'!$G143*VLOOKUP('PD3'!$F143,'Group Information'!$A$19:$B$25,2,0),"")</f>
        <v/>
      </c>
      <c r="I143" s="240"/>
      <c r="J143" s="16"/>
      <c r="K143" s="16"/>
      <c r="L143" s="16"/>
      <c r="M143" s="16"/>
      <c r="N143" s="23"/>
      <c r="O143" s="16"/>
      <c r="P143" s="23"/>
      <c r="Q143" s="23"/>
      <c r="R143" s="16"/>
      <c r="T143" s="23" t="str">
        <f>IF('PD3'!$S143&lt;&gt;"",'PD3'!$S143*VLOOKUP('PD3'!$R143,#REF!,2,0),"")</f>
        <v/>
      </c>
      <c r="U143" s="27"/>
      <c r="V143" s="16"/>
      <c r="W143" s="16"/>
      <c r="X143" s="21"/>
      <c r="Y143" s="16"/>
      <c r="Z143" s="16"/>
      <c r="AA143" s="16"/>
      <c r="AB143" s="16"/>
      <c r="AC143" s="16"/>
      <c r="AD143" s="16"/>
    </row>
    <row r="144" spans="1:30" ht="18" customHeight="1" x14ac:dyDescent="0.35">
      <c r="A144" s="239"/>
      <c r="B144" s="224"/>
      <c r="C144" s="222"/>
      <c r="D144" s="224"/>
      <c r="E144" s="224"/>
      <c r="F144" s="223"/>
      <c r="G144" s="432" t="str">
        <f>IF('PD3'!$F144&lt;&gt;"",'PD3'!$C144*'PD3'!$D144+E144,"")</f>
        <v/>
      </c>
      <c r="H144" s="432" t="str">
        <f>IF('PD3'!$G144&lt;&gt;"",'PD3'!$G144*VLOOKUP('PD3'!$F144,'Group Information'!$A$19:$B$25,2,0),"")</f>
        <v/>
      </c>
      <c r="I144" s="240"/>
      <c r="J144" s="16"/>
      <c r="K144" s="16"/>
      <c r="L144" s="16"/>
      <c r="M144" s="16"/>
      <c r="N144" s="23"/>
      <c r="O144" s="16"/>
      <c r="P144" s="23"/>
      <c r="Q144" s="23"/>
      <c r="R144" s="16"/>
      <c r="T144" s="23" t="str">
        <f>IF('PD3'!$S144&lt;&gt;"",'PD3'!$S144*VLOOKUP('PD3'!$R144,#REF!,2,0),"")</f>
        <v/>
      </c>
      <c r="U144" s="27"/>
      <c r="V144" s="26"/>
      <c r="W144" s="16"/>
      <c r="X144" s="21"/>
      <c r="Y144" s="16"/>
      <c r="Z144" s="16"/>
      <c r="AA144" s="16"/>
      <c r="AB144" s="16"/>
      <c r="AC144" s="16"/>
      <c r="AD144" s="16"/>
    </row>
    <row r="145" spans="1:30" ht="18" customHeight="1" x14ac:dyDescent="0.35">
      <c r="A145" s="239"/>
      <c r="B145" s="224"/>
      <c r="C145" s="222"/>
      <c r="D145" s="224"/>
      <c r="E145" s="224"/>
      <c r="F145" s="223"/>
      <c r="G145" s="432" t="str">
        <f>IF('PD3'!$F145&lt;&gt;"",'PD3'!$C145*'PD3'!$D145+E145,"")</f>
        <v/>
      </c>
      <c r="H145" s="432" t="str">
        <f>IF('PD3'!$G145&lt;&gt;"",'PD3'!$G145*VLOOKUP('PD3'!$F145,'Group Information'!$A$19:$B$25,2,0),"")</f>
        <v/>
      </c>
      <c r="I145" s="240"/>
      <c r="J145" s="16"/>
      <c r="K145" s="16"/>
      <c r="L145" s="16"/>
      <c r="M145" s="16"/>
      <c r="N145" s="23"/>
      <c r="O145" s="16"/>
      <c r="P145" s="23"/>
      <c r="Q145" s="23"/>
      <c r="R145" s="16"/>
      <c r="T145" s="23" t="str">
        <f>IF('PD3'!$S145&lt;&gt;"",'PD3'!$S145*VLOOKUP('PD3'!$R145,#REF!,2,0),"")</f>
        <v/>
      </c>
      <c r="U145" s="27"/>
      <c r="V145" s="26"/>
      <c r="W145" s="16"/>
      <c r="X145" s="21"/>
      <c r="Y145" s="16"/>
      <c r="Z145" s="16"/>
      <c r="AA145" s="16"/>
      <c r="AB145" s="16"/>
      <c r="AC145" s="16"/>
      <c r="AD145" s="16"/>
    </row>
    <row r="146" spans="1:30" ht="18" customHeight="1" x14ac:dyDescent="0.35">
      <c r="A146" s="239"/>
      <c r="B146" s="224"/>
      <c r="C146" s="222"/>
      <c r="D146" s="224"/>
      <c r="E146" s="224"/>
      <c r="F146" s="223"/>
      <c r="G146" s="432" t="str">
        <f>IF('PD3'!$F146&lt;&gt;"",'PD3'!$C146*'PD3'!$D146+E146,"")</f>
        <v/>
      </c>
      <c r="H146" s="432" t="str">
        <f>IF('PD3'!$G146&lt;&gt;"",'PD3'!$G146*VLOOKUP('PD3'!$F146,'Group Information'!$A$19:$B$25,2,0),"")</f>
        <v/>
      </c>
      <c r="I146" s="240"/>
      <c r="J146" s="16"/>
      <c r="K146" s="16"/>
      <c r="L146" s="16"/>
      <c r="M146" s="16"/>
      <c r="N146" s="23"/>
      <c r="O146" s="16"/>
      <c r="P146" s="23"/>
      <c r="Q146" s="23"/>
      <c r="R146" s="16"/>
      <c r="T146" s="23" t="str">
        <f>IF('PD3'!$S146&lt;&gt;"",'PD3'!$S146*VLOOKUP('PD3'!$R146,#REF!,2,0),"")</f>
        <v/>
      </c>
      <c r="U146" s="27"/>
      <c r="V146" s="25"/>
      <c r="W146" s="16"/>
      <c r="X146" s="21"/>
      <c r="Y146" s="16"/>
      <c r="Z146" s="16"/>
      <c r="AA146" s="16"/>
      <c r="AB146" s="16"/>
      <c r="AC146" s="16"/>
      <c r="AD146" s="16"/>
    </row>
    <row r="147" spans="1:30" ht="18" customHeight="1" x14ac:dyDescent="0.35">
      <c r="A147" s="239"/>
      <c r="B147" s="224"/>
      <c r="C147" s="222"/>
      <c r="D147" s="224"/>
      <c r="E147" s="224"/>
      <c r="F147" s="223"/>
      <c r="G147" s="432" t="str">
        <f>IF('PD3'!$F147&lt;&gt;"",'PD3'!$C147*'PD3'!$D147+E147,"")</f>
        <v/>
      </c>
      <c r="H147" s="432" t="str">
        <f>IF('PD3'!$G147&lt;&gt;"",'PD3'!$G147*VLOOKUP('PD3'!$F147,'Group Information'!$A$19:$B$25,2,0),"")</f>
        <v/>
      </c>
      <c r="I147" s="240"/>
      <c r="J147" s="16"/>
      <c r="K147" s="16"/>
      <c r="L147" s="16"/>
      <c r="M147" s="16"/>
      <c r="N147" s="23"/>
      <c r="O147" s="16"/>
      <c r="P147" s="23"/>
      <c r="Q147" s="23"/>
      <c r="R147" s="16"/>
      <c r="T147" s="23" t="str">
        <f>IF('PD3'!$S147&lt;&gt;"",'PD3'!$S147*VLOOKUP('PD3'!$R147,#REF!,2,0),"")</f>
        <v/>
      </c>
      <c r="U147" s="27"/>
      <c r="V147" s="25"/>
      <c r="W147" s="16"/>
      <c r="X147" s="21"/>
      <c r="Y147" s="16"/>
      <c r="Z147" s="16"/>
      <c r="AA147" s="16"/>
      <c r="AB147" s="16"/>
      <c r="AC147" s="16"/>
      <c r="AD147" s="16"/>
    </row>
    <row r="148" spans="1:30" ht="18" customHeight="1" x14ac:dyDescent="0.35">
      <c r="A148" s="239"/>
      <c r="B148" s="224"/>
      <c r="C148" s="224"/>
      <c r="D148" s="222"/>
      <c r="E148" s="222"/>
      <c r="F148" s="223"/>
      <c r="G148" s="432" t="str">
        <f>IF('PD3'!$F148&lt;&gt;"",'PD3'!$C148*'PD3'!$D148+E148,"")</f>
        <v/>
      </c>
      <c r="H148" s="432" t="str">
        <f>IF('PD3'!$G148&lt;&gt;"",'PD3'!$G148*VLOOKUP('PD3'!$F148,'Group Information'!$A$19:$B$25,2,0),"")</f>
        <v/>
      </c>
      <c r="I148" s="241"/>
      <c r="J148" s="16"/>
      <c r="K148" s="16"/>
      <c r="L148" s="16"/>
      <c r="M148" s="16"/>
      <c r="N148" s="23"/>
      <c r="O148" s="16"/>
      <c r="P148" s="23"/>
      <c r="Q148" s="23"/>
      <c r="R148" s="16"/>
      <c r="T148" s="23" t="str">
        <f>IF('PD3'!$S148&lt;&gt;"",'PD3'!$S148*VLOOKUP('PD3'!$R148,#REF!,2,0),"")</f>
        <v/>
      </c>
      <c r="U148" s="27"/>
      <c r="V148" s="25"/>
      <c r="W148" s="27"/>
      <c r="X148" s="21"/>
      <c r="Y148" s="16"/>
      <c r="Z148" s="16"/>
      <c r="AA148" s="16"/>
      <c r="AB148" s="16"/>
      <c r="AC148" s="16"/>
      <c r="AD148" s="16"/>
    </row>
    <row r="149" spans="1:30" ht="18" customHeight="1" x14ac:dyDescent="0.35">
      <c r="A149" s="239"/>
      <c r="B149" s="224"/>
      <c r="C149" s="224"/>
      <c r="D149" s="222"/>
      <c r="E149" s="222"/>
      <c r="F149" s="223"/>
      <c r="G149" s="432" t="str">
        <f>IF('PD3'!$F149&lt;&gt;"",'PD3'!$C149*'PD3'!$D149+E149,"")</f>
        <v/>
      </c>
      <c r="H149" s="432" t="str">
        <f>IF('PD3'!$G149&lt;&gt;"",'PD3'!$G149*VLOOKUP('PD3'!$F149,'Group Information'!$A$19:$B$25,2,0),"")</f>
        <v/>
      </c>
      <c r="I149" s="241"/>
      <c r="J149" s="16"/>
      <c r="K149" s="16"/>
      <c r="L149" s="16"/>
      <c r="M149" s="16"/>
      <c r="N149" s="23"/>
      <c r="O149" s="16"/>
      <c r="P149" s="23"/>
      <c r="Q149" s="23"/>
      <c r="R149" s="16"/>
      <c r="T149" s="23" t="str">
        <f>IF('PD3'!$S149&lt;&gt;"",'PD3'!$S149*VLOOKUP('PD3'!$R149,#REF!,2,0),"")</f>
        <v/>
      </c>
      <c r="U149" s="27"/>
      <c r="V149" s="16"/>
      <c r="W149" s="16"/>
      <c r="X149" s="21"/>
      <c r="Y149" s="16"/>
      <c r="Z149" s="16"/>
      <c r="AA149" s="16"/>
      <c r="AB149" s="16"/>
      <c r="AC149" s="16"/>
      <c r="AD149" s="16"/>
    </row>
    <row r="150" spans="1:30" ht="18" customHeight="1" x14ac:dyDescent="0.35">
      <c r="A150" s="239"/>
      <c r="B150" s="224"/>
      <c r="C150" s="224"/>
      <c r="D150" s="222"/>
      <c r="E150" s="222"/>
      <c r="F150" s="223"/>
      <c r="G150" s="432" t="str">
        <f>IF('PD3'!$F150&lt;&gt;"",'PD3'!$C150*'PD3'!$D150+E150,"")</f>
        <v/>
      </c>
      <c r="H150" s="432" t="str">
        <f>IF('PD3'!$G150&lt;&gt;"",'PD3'!$G150*VLOOKUP('PD3'!$F150,'Group Information'!$A$19:$B$25,2,0),"")</f>
        <v/>
      </c>
      <c r="I150" s="241"/>
      <c r="J150" s="16"/>
      <c r="K150" s="16"/>
      <c r="L150" s="16"/>
      <c r="M150" s="16"/>
      <c r="N150" s="23"/>
      <c r="O150" s="16"/>
      <c r="P150" s="23"/>
      <c r="Q150" s="23"/>
      <c r="R150" s="16"/>
      <c r="T150" s="23" t="str">
        <f>IF('PD3'!$S150&lt;&gt;"",'PD3'!$S150*VLOOKUP('PD3'!$R150,#REF!,2,0),"")</f>
        <v/>
      </c>
      <c r="U150" s="27"/>
      <c r="V150" s="25"/>
      <c r="W150" s="16"/>
      <c r="X150" s="21"/>
      <c r="Y150" s="16"/>
      <c r="Z150" s="16"/>
      <c r="AA150" s="16"/>
      <c r="AB150" s="16"/>
      <c r="AC150" s="16"/>
      <c r="AD150" s="16"/>
    </row>
    <row r="151" spans="1:30" ht="18" customHeight="1" x14ac:dyDescent="0.35">
      <c r="A151" s="239"/>
      <c r="B151" s="224"/>
      <c r="C151" s="224"/>
      <c r="D151" s="222"/>
      <c r="E151" s="222"/>
      <c r="F151" s="223"/>
      <c r="G151" s="432" t="str">
        <f>IF('PD3'!$F151&lt;&gt;"",'PD3'!$C151*'PD3'!$D151+E151,"")</f>
        <v/>
      </c>
      <c r="H151" s="432" t="str">
        <f>IF('PD3'!$G151&lt;&gt;"",'PD3'!$G151*VLOOKUP('PD3'!$F151,'Group Information'!$A$19:$B$25,2,0),"")</f>
        <v/>
      </c>
      <c r="I151" s="241"/>
      <c r="J151" s="16"/>
      <c r="K151" s="16"/>
      <c r="L151" s="16"/>
      <c r="M151" s="16"/>
      <c r="N151" s="23"/>
      <c r="O151" s="16"/>
      <c r="P151" s="23"/>
      <c r="Q151" s="23"/>
      <c r="R151" s="16"/>
      <c r="T151" s="23" t="str">
        <f>IF('PD3'!$S151&lt;&gt;"",'PD3'!$S151*VLOOKUP('PD3'!$R151,#REF!,2,0),"")</f>
        <v/>
      </c>
      <c r="U151" s="27"/>
      <c r="V151" s="16"/>
      <c r="W151" s="16"/>
      <c r="X151" s="21"/>
      <c r="Y151" s="16"/>
      <c r="Z151" s="16"/>
      <c r="AA151" s="16"/>
      <c r="AB151" s="16"/>
      <c r="AC151" s="16"/>
      <c r="AD151" s="16"/>
    </row>
    <row r="152" spans="1:30" ht="18" customHeight="1" x14ac:dyDescent="0.35">
      <c r="A152" s="239"/>
      <c r="B152" s="224"/>
      <c r="C152" s="224"/>
      <c r="D152" s="222"/>
      <c r="E152" s="222"/>
      <c r="F152" s="223"/>
      <c r="G152" s="432" t="str">
        <f>IF('PD3'!$F152&lt;&gt;"",'PD3'!$C152*'PD3'!$D152+E152,"")</f>
        <v/>
      </c>
      <c r="H152" s="432" t="str">
        <f>IF('PD3'!$G152&lt;&gt;"",'PD3'!$G152*VLOOKUP('PD3'!$F152,'Group Information'!$A$19:$B$25,2,0),"")</f>
        <v/>
      </c>
      <c r="I152" s="241"/>
      <c r="J152" s="16"/>
      <c r="K152" s="16"/>
      <c r="L152" s="16"/>
      <c r="M152" s="16"/>
      <c r="N152" s="23"/>
      <c r="O152" s="16"/>
      <c r="P152" s="23"/>
      <c r="Q152" s="23"/>
      <c r="R152" s="16"/>
      <c r="T152" s="23" t="str">
        <f>IF('PD3'!$S152&lt;&gt;"",'PD3'!$S152*VLOOKUP('PD3'!$R152,#REF!,2,0),"")</f>
        <v/>
      </c>
      <c r="U152" s="27"/>
      <c r="V152" s="28"/>
      <c r="W152" s="16"/>
      <c r="X152" s="21"/>
      <c r="Y152" s="16"/>
      <c r="Z152" s="16"/>
      <c r="AA152" s="16"/>
      <c r="AB152" s="16"/>
      <c r="AC152" s="16"/>
      <c r="AD152" s="16"/>
    </row>
    <row r="153" spans="1:30" ht="18" customHeight="1" x14ac:dyDescent="0.35">
      <c r="A153" s="239"/>
      <c r="B153" s="224"/>
      <c r="C153" s="224"/>
      <c r="D153" s="222"/>
      <c r="E153" s="222"/>
      <c r="F153" s="223"/>
      <c r="G153" s="432" t="str">
        <f>IF('PD3'!$F153&lt;&gt;"",'PD3'!$C153*'PD3'!$D153+E153,"")</f>
        <v/>
      </c>
      <c r="H153" s="432" t="str">
        <f>IF('PD3'!$G153&lt;&gt;"",'PD3'!$G153*VLOOKUP('PD3'!$F153,'Group Information'!$A$19:$B$25,2,0),"")</f>
        <v/>
      </c>
      <c r="I153" s="241"/>
      <c r="J153" s="16"/>
      <c r="K153" s="16"/>
      <c r="L153" s="16"/>
      <c r="M153" s="16"/>
      <c r="N153" s="23"/>
      <c r="O153" s="16"/>
      <c r="P153" s="23"/>
      <c r="Q153" s="23"/>
      <c r="R153" s="16"/>
      <c r="T153" s="23" t="str">
        <f>IF('PD3'!$S153&lt;&gt;"",'PD3'!$S153*VLOOKUP('PD3'!$R153,#REF!,2,0),"")</f>
        <v/>
      </c>
      <c r="U153" s="27"/>
      <c r="V153" s="28"/>
      <c r="W153" s="16"/>
      <c r="X153" s="21"/>
      <c r="Y153" s="16"/>
      <c r="Z153" s="16"/>
      <c r="AA153" s="16"/>
      <c r="AB153" s="16"/>
      <c r="AC153" s="16"/>
      <c r="AD153" s="16"/>
    </row>
    <row r="154" spans="1:30" ht="18" customHeight="1" x14ac:dyDescent="0.35">
      <c r="A154" s="239"/>
      <c r="B154" s="224"/>
      <c r="C154" s="224"/>
      <c r="D154" s="222"/>
      <c r="E154" s="222"/>
      <c r="F154" s="223"/>
      <c r="G154" s="432" t="str">
        <f>IF('PD3'!$F154&lt;&gt;"",'PD3'!$C154*'PD3'!$D154+E154,"")</f>
        <v/>
      </c>
      <c r="H154" s="432" t="str">
        <f>IF('PD3'!$G154&lt;&gt;"",'PD3'!$G154*VLOOKUP('PD3'!$F154,'Group Information'!$A$19:$B$25,2,0),"")</f>
        <v/>
      </c>
      <c r="I154" s="241"/>
      <c r="J154" s="16"/>
      <c r="K154" s="16"/>
      <c r="L154" s="16"/>
      <c r="M154" s="16"/>
      <c r="N154" s="23"/>
      <c r="O154" s="16"/>
      <c r="P154" s="23"/>
      <c r="Q154" s="23"/>
      <c r="R154" s="16"/>
      <c r="T154" s="23" t="str">
        <f>IF('PD3'!$S154&lt;&gt;"",'PD3'!$S154*VLOOKUP('PD3'!$R154,#REF!,2,0),"")</f>
        <v/>
      </c>
      <c r="U154" s="27"/>
      <c r="V154" s="26"/>
      <c r="W154" s="16"/>
      <c r="X154" s="21"/>
      <c r="Y154" s="16"/>
      <c r="Z154" s="16"/>
      <c r="AA154" s="16"/>
      <c r="AB154" s="16"/>
      <c r="AC154" s="16"/>
      <c r="AD154" s="16"/>
    </row>
    <row r="155" spans="1:30" ht="18" customHeight="1" x14ac:dyDescent="0.35">
      <c r="A155" s="239"/>
      <c r="B155" s="224"/>
      <c r="C155" s="224"/>
      <c r="D155" s="222"/>
      <c r="E155" s="222"/>
      <c r="F155" s="223"/>
      <c r="G155" s="432" t="str">
        <f>IF('PD3'!$F155&lt;&gt;"",'PD3'!$C155*'PD3'!$D155+E155,"")</f>
        <v/>
      </c>
      <c r="H155" s="432" t="str">
        <f>IF('PD3'!$G155&lt;&gt;"",'PD3'!$G155*VLOOKUP('PD3'!$F155,'Group Information'!$A$19:$B$25,2,0),"")</f>
        <v/>
      </c>
      <c r="I155" s="241"/>
      <c r="J155" s="16"/>
      <c r="K155" s="16"/>
      <c r="L155" s="16"/>
      <c r="M155" s="16"/>
      <c r="N155" s="23"/>
      <c r="O155" s="16"/>
      <c r="P155" s="23"/>
      <c r="Q155" s="23"/>
      <c r="R155" s="16"/>
      <c r="T155" s="23" t="str">
        <f>IF('PD3'!$S155&lt;&gt;"",'PD3'!$S155*VLOOKUP('PD3'!$R155,#REF!,2,0),"")</f>
        <v/>
      </c>
      <c r="U155" s="27"/>
      <c r="V155" s="16"/>
      <c r="W155" s="16"/>
      <c r="X155" s="21"/>
      <c r="Y155" s="16"/>
      <c r="Z155" s="16"/>
      <c r="AA155" s="16"/>
      <c r="AB155" s="16"/>
      <c r="AC155" s="16"/>
      <c r="AD155" s="16"/>
    </row>
    <row r="156" spans="1:30" ht="18" customHeight="1" x14ac:dyDescent="0.35">
      <c r="A156" s="239"/>
      <c r="B156" s="224"/>
      <c r="C156" s="224"/>
      <c r="D156" s="222"/>
      <c r="E156" s="222"/>
      <c r="F156" s="223"/>
      <c r="G156" s="432" t="str">
        <f>IF('PD3'!$F156&lt;&gt;"",'PD3'!$C156*'PD3'!$D156+E156,"")</f>
        <v/>
      </c>
      <c r="H156" s="432" t="str">
        <f>IF('PD3'!$G156&lt;&gt;"",'PD3'!$G156*VLOOKUP('PD3'!$F156,'Group Information'!$A$19:$B$25,2,0),"")</f>
        <v/>
      </c>
      <c r="I156" s="241"/>
      <c r="J156" s="16"/>
      <c r="K156" s="16"/>
      <c r="L156" s="16"/>
      <c r="M156" s="16"/>
      <c r="N156" s="23"/>
      <c r="O156" s="16"/>
      <c r="P156" s="23"/>
      <c r="Q156" s="23"/>
      <c r="R156" s="16"/>
      <c r="T156" s="23" t="str">
        <f>IF('PD3'!$S156&lt;&gt;"",'PD3'!$S156*VLOOKUP('PD3'!$R156,#REF!,2,0),"")</f>
        <v/>
      </c>
      <c r="U156" s="27"/>
      <c r="V156" s="25"/>
      <c r="W156" s="16"/>
      <c r="X156" s="21"/>
      <c r="Y156" s="16"/>
      <c r="Z156" s="16"/>
      <c r="AA156" s="16"/>
      <c r="AB156" s="16"/>
      <c r="AC156" s="16"/>
      <c r="AD156" s="16"/>
    </row>
    <row r="157" spans="1:30" ht="18" customHeight="1" x14ac:dyDescent="0.35">
      <c r="A157" s="239"/>
      <c r="B157" s="224"/>
      <c r="C157" s="224"/>
      <c r="D157" s="222"/>
      <c r="E157" s="222"/>
      <c r="F157" s="223"/>
      <c r="G157" s="432" t="str">
        <f>IF('PD3'!$F157&lt;&gt;"",'PD3'!$C157*'PD3'!$D157+E157,"")</f>
        <v/>
      </c>
      <c r="H157" s="432" t="str">
        <f>IF('PD3'!$G157&lt;&gt;"",'PD3'!$G157*VLOOKUP('PD3'!$F157,'Group Information'!$A$19:$B$25,2,0),"")</f>
        <v/>
      </c>
      <c r="I157" s="241"/>
      <c r="J157" s="16"/>
      <c r="K157" s="16"/>
      <c r="L157" s="16"/>
      <c r="M157" s="16"/>
      <c r="N157" s="23"/>
      <c r="O157" s="16"/>
      <c r="P157" s="23"/>
      <c r="Q157" s="23"/>
      <c r="R157" s="16"/>
      <c r="T157" s="23" t="str">
        <f>IF('PD3'!$S157&lt;&gt;"",'PD3'!$S157*VLOOKUP('PD3'!$R157,#REF!,2,0),"")</f>
        <v/>
      </c>
      <c r="U157" s="27"/>
      <c r="V157" s="25"/>
      <c r="W157" s="16"/>
      <c r="X157" s="21"/>
      <c r="Y157" s="16"/>
      <c r="Z157" s="16"/>
      <c r="AA157" s="16"/>
      <c r="AB157" s="16"/>
      <c r="AC157" s="16"/>
      <c r="AD157" s="16"/>
    </row>
    <row r="158" spans="1:30" ht="18" customHeight="1" x14ac:dyDescent="0.35">
      <c r="A158" s="239"/>
      <c r="B158" s="224"/>
      <c r="C158" s="224"/>
      <c r="D158" s="222"/>
      <c r="E158" s="222"/>
      <c r="F158" s="223"/>
      <c r="G158" s="432" t="str">
        <f>IF('PD3'!$F158&lt;&gt;"",'PD3'!$C158*'PD3'!$D158+E158,"")</f>
        <v/>
      </c>
      <c r="H158" s="432" t="str">
        <f>IF('PD3'!$G158&lt;&gt;"",'PD3'!$G158*VLOOKUP('PD3'!$F158,'Group Information'!$A$19:$B$25,2,0),"")</f>
        <v/>
      </c>
      <c r="I158" s="241"/>
      <c r="J158" s="16"/>
      <c r="K158" s="16"/>
      <c r="L158" s="16"/>
      <c r="M158" s="16"/>
      <c r="N158" s="23"/>
      <c r="O158" s="16"/>
      <c r="P158" s="23"/>
      <c r="Q158" s="23"/>
      <c r="R158" s="16"/>
      <c r="T158" s="23" t="str">
        <f>IF('PD3'!$S158&lt;&gt;"",'PD3'!$S158*VLOOKUP('PD3'!$R158,#REF!,2,0),"")</f>
        <v/>
      </c>
      <c r="U158" s="27"/>
      <c r="V158" s="26"/>
      <c r="W158" s="16"/>
      <c r="X158" s="21"/>
      <c r="Y158" s="16"/>
      <c r="Z158" s="16"/>
      <c r="AA158" s="16"/>
      <c r="AB158" s="16"/>
      <c r="AC158" s="16"/>
      <c r="AD158" s="16"/>
    </row>
    <row r="159" spans="1:30" ht="18" customHeight="1" x14ac:dyDescent="0.35">
      <c r="A159" s="239"/>
      <c r="B159" s="224"/>
      <c r="C159" s="224"/>
      <c r="D159" s="222"/>
      <c r="E159" s="222"/>
      <c r="F159" s="223"/>
      <c r="G159" s="432" t="str">
        <f>IF('PD3'!$F159&lt;&gt;"",'PD3'!$C159*'PD3'!$D159+E159,"")</f>
        <v/>
      </c>
      <c r="H159" s="432" t="str">
        <f>IF('PD3'!$G159&lt;&gt;"",'PD3'!$G159*VLOOKUP('PD3'!$F159,'Group Information'!$A$19:$B$25,2,0),"")</f>
        <v/>
      </c>
      <c r="I159" s="241"/>
      <c r="J159" s="16"/>
      <c r="K159" s="16"/>
      <c r="L159" s="16"/>
      <c r="M159" s="16"/>
      <c r="N159" s="23"/>
      <c r="O159" s="16"/>
      <c r="P159" s="23"/>
      <c r="Q159" s="23"/>
      <c r="R159" s="16"/>
      <c r="T159" s="23" t="str">
        <f>IF('PD3'!$S159&lt;&gt;"",'PD3'!$S159*VLOOKUP('PD3'!$R159,#REF!,2,0),"")</f>
        <v/>
      </c>
      <c r="U159" s="27"/>
      <c r="V159" s="28"/>
      <c r="W159" s="16"/>
      <c r="X159" s="21"/>
      <c r="Y159" s="16"/>
      <c r="Z159" s="16"/>
      <c r="AA159" s="16"/>
      <c r="AB159" s="16"/>
      <c r="AC159" s="16"/>
      <c r="AD159" s="16"/>
    </row>
    <row r="160" spans="1:30" ht="18" customHeight="1" x14ac:dyDescent="0.35">
      <c r="A160" s="239"/>
      <c r="B160" s="224"/>
      <c r="C160" s="224"/>
      <c r="D160" s="222"/>
      <c r="E160" s="222"/>
      <c r="F160" s="223"/>
      <c r="G160" s="432" t="str">
        <f>IF('PD3'!$F160&lt;&gt;"",'PD3'!$C160*'PD3'!$D160+E160,"")</f>
        <v/>
      </c>
      <c r="H160" s="432" t="str">
        <f>IF('PD3'!$G160&lt;&gt;"",'PD3'!$G160*VLOOKUP('PD3'!$F160,'Group Information'!$A$19:$B$25,2,0),"")</f>
        <v/>
      </c>
      <c r="I160" s="241"/>
      <c r="J160" s="16"/>
      <c r="K160" s="16"/>
      <c r="L160" s="16"/>
      <c r="M160" s="16"/>
      <c r="N160" s="23"/>
      <c r="O160" s="16"/>
      <c r="P160" s="23"/>
      <c r="Q160" s="23"/>
      <c r="R160" s="16"/>
      <c r="T160" s="23" t="str">
        <f>IF('PD3'!$S160&lt;&gt;"",'PD3'!$S160*VLOOKUP('PD3'!$R160,#REF!,2,0),"")</f>
        <v/>
      </c>
      <c r="U160" s="27"/>
      <c r="V160" s="28"/>
      <c r="W160" s="16"/>
      <c r="X160" s="21"/>
      <c r="Y160" s="16"/>
      <c r="Z160" s="16"/>
      <c r="AA160" s="16"/>
      <c r="AB160" s="16"/>
      <c r="AC160" s="16"/>
      <c r="AD160" s="16"/>
    </row>
    <row r="161" spans="1:30" ht="18" customHeight="1" x14ac:dyDescent="0.35">
      <c r="A161" s="239"/>
      <c r="B161" s="224"/>
      <c r="C161" s="224"/>
      <c r="D161" s="222"/>
      <c r="E161" s="222"/>
      <c r="F161" s="223"/>
      <c r="G161" s="432" t="str">
        <f>IF('PD3'!$F161&lt;&gt;"",'PD3'!$C161*'PD3'!$D161+E161,"")</f>
        <v/>
      </c>
      <c r="H161" s="432" t="str">
        <f>IF('PD3'!$G161&lt;&gt;"",'PD3'!$G161*VLOOKUP('PD3'!$F161,'Group Information'!$A$19:$B$25,2,0),"")</f>
        <v/>
      </c>
      <c r="I161" s="241"/>
      <c r="J161" s="16"/>
      <c r="K161" s="16"/>
      <c r="L161" s="16"/>
      <c r="M161" s="16"/>
      <c r="N161" s="23"/>
      <c r="O161" s="16"/>
      <c r="P161" s="23"/>
      <c r="Q161" s="23"/>
      <c r="R161" s="16"/>
      <c r="T161" s="23" t="str">
        <f>IF('PD3'!$S161&lt;&gt;"",'PD3'!$S161*VLOOKUP('PD3'!$R161,#REF!,2,0),"")</f>
        <v/>
      </c>
      <c r="U161" s="27"/>
      <c r="V161" s="28"/>
      <c r="W161" s="16"/>
      <c r="X161" s="21"/>
      <c r="Y161" s="16"/>
      <c r="Z161" s="16"/>
      <c r="AA161" s="16"/>
      <c r="AB161" s="16"/>
      <c r="AC161" s="16"/>
      <c r="AD161" s="16"/>
    </row>
    <row r="162" spans="1:30" ht="18" customHeight="1" x14ac:dyDescent="0.35">
      <c r="A162" s="239"/>
      <c r="B162" s="224"/>
      <c r="C162" s="224"/>
      <c r="D162" s="222"/>
      <c r="E162" s="222"/>
      <c r="F162" s="223"/>
      <c r="G162" s="432" t="str">
        <f>IF('PD3'!$F162&lt;&gt;"",'PD3'!$C162*'PD3'!$D162+E162,"")</f>
        <v/>
      </c>
      <c r="H162" s="432" t="str">
        <f>IF('PD3'!$G162&lt;&gt;"",'PD3'!$G162*VLOOKUP('PD3'!$F162,'Group Information'!$A$19:$B$25,2,0),"")</f>
        <v/>
      </c>
      <c r="I162" s="241"/>
      <c r="J162" s="16"/>
      <c r="K162" s="16"/>
      <c r="L162" s="16"/>
      <c r="M162" s="16"/>
      <c r="N162" s="23"/>
      <c r="O162" s="16"/>
      <c r="P162" s="23"/>
      <c r="Q162" s="23"/>
      <c r="R162" s="16"/>
      <c r="T162" s="23" t="str">
        <f>IF('PD3'!$S162&lt;&gt;"",'PD3'!$S162*VLOOKUP('PD3'!$R162,#REF!,2,0),"")</f>
        <v/>
      </c>
      <c r="U162" s="27"/>
      <c r="V162" s="25"/>
      <c r="W162" s="27"/>
      <c r="X162" s="21"/>
      <c r="Y162" s="16"/>
      <c r="Z162" s="16"/>
      <c r="AA162" s="16"/>
      <c r="AB162" s="16"/>
      <c r="AC162" s="16"/>
      <c r="AD162" s="16"/>
    </row>
    <row r="163" spans="1:30" ht="18" customHeight="1" x14ac:dyDescent="0.35">
      <c r="A163" s="239"/>
      <c r="B163" s="224"/>
      <c r="C163" s="224"/>
      <c r="D163" s="222"/>
      <c r="E163" s="222"/>
      <c r="F163" s="223"/>
      <c r="G163" s="432" t="str">
        <f>IF('PD3'!$F163&lt;&gt;"",'PD3'!$C163*'PD3'!$D163+E163,"")</f>
        <v/>
      </c>
      <c r="H163" s="432" t="str">
        <f>IF('PD3'!$G163&lt;&gt;"",'PD3'!$G163*VLOOKUP('PD3'!$F163,'Group Information'!$A$19:$B$25,2,0),"")</f>
        <v/>
      </c>
      <c r="I163" s="241"/>
      <c r="J163" s="16"/>
      <c r="K163" s="16"/>
      <c r="L163" s="16"/>
      <c r="M163" s="16"/>
      <c r="N163" s="23"/>
      <c r="O163" s="16"/>
      <c r="P163" s="23"/>
      <c r="Q163" s="23"/>
      <c r="R163" s="16"/>
      <c r="T163" s="23" t="str">
        <f>IF('PD3'!$S163&lt;&gt;"",'PD3'!$S163*VLOOKUP('PD3'!$R163,#REF!,2,0),"")</f>
        <v/>
      </c>
      <c r="U163" s="27"/>
      <c r="V163" s="25"/>
      <c r="W163" s="16"/>
      <c r="X163" s="21"/>
      <c r="Y163" s="16"/>
      <c r="Z163" s="16"/>
      <c r="AA163" s="16"/>
      <c r="AB163" s="16"/>
      <c r="AC163" s="16"/>
      <c r="AD163" s="16"/>
    </row>
    <row r="164" spans="1:30" ht="18" customHeight="1" x14ac:dyDescent="0.35">
      <c r="A164" s="239"/>
      <c r="B164" s="224"/>
      <c r="C164" s="224"/>
      <c r="D164" s="222"/>
      <c r="E164" s="222"/>
      <c r="F164" s="223"/>
      <c r="G164" s="432" t="str">
        <f>IF('PD3'!$F164&lt;&gt;"",'PD3'!$C164*'PD3'!$D164+E164,"")</f>
        <v/>
      </c>
      <c r="H164" s="432" t="str">
        <f>IF('PD3'!$G164&lt;&gt;"",'PD3'!$G164*VLOOKUP('PD3'!$F164,'Group Information'!$A$19:$B$25,2,0),"")</f>
        <v/>
      </c>
      <c r="I164" s="241"/>
      <c r="J164" s="16"/>
      <c r="K164" s="16"/>
      <c r="L164" s="16"/>
      <c r="M164" s="16"/>
      <c r="N164" s="23"/>
      <c r="O164" s="16"/>
      <c r="P164" s="23"/>
      <c r="Q164" s="23"/>
      <c r="R164" s="16"/>
      <c r="T164" s="23" t="str">
        <f>IF('PD3'!$S164&lt;&gt;"",'PD3'!$S164*VLOOKUP('PD3'!$R164,#REF!,2,0),"")</f>
        <v/>
      </c>
      <c r="U164" s="27"/>
      <c r="V164" s="25"/>
      <c r="W164" s="16"/>
      <c r="X164" s="21"/>
      <c r="Y164" s="16"/>
      <c r="Z164" s="16"/>
      <c r="AA164" s="16"/>
      <c r="AB164" s="16"/>
      <c r="AC164" s="16"/>
      <c r="AD164" s="16"/>
    </row>
    <row r="165" spans="1:30" ht="18" customHeight="1" x14ac:dyDescent="0.35">
      <c r="A165" s="239"/>
      <c r="B165" s="224"/>
      <c r="C165" s="224"/>
      <c r="D165" s="222"/>
      <c r="E165" s="222"/>
      <c r="F165" s="223"/>
      <c r="G165" s="432" t="str">
        <f>IF('PD3'!$F165&lt;&gt;"",'PD3'!$C165*'PD3'!$D165+E165,"")</f>
        <v/>
      </c>
      <c r="H165" s="432" t="str">
        <f>IF('PD3'!$G165&lt;&gt;"",'PD3'!$G165*VLOOKUP('PD3'!$F165,'Group Information'!$A$19:$B$25,2,0),"")</f>
        <v/>
      </c>
      <c r="I165" s="241"/>
      <c r="J165" s="16"/>
      <c r="K165" s="16"/>
      <c r="L165" s="16"/>
      <c r="M165" s="16"/>
      <c r="N165" s="23"/>
      <c r="O165" s="16"/>
      <c r="P165" s="23"/>
      <c r="Q165" s="23"/>
      <c r="R165" s="16"/>
      <c r="T165" s="23" t="str">
        <f>IF('PD3'!$S165&lt;&gt;"",'PD3'!$S165*VLOOKUP('PD3'!$R165,#REF!,2,0),"")</f>
        <v/>
      </c>
      <c r="U165" s="27"/>
      <c r="V165" s="16"/>
      <c r="W165" s="16"/>
      <c r="X165" s="21"/>
      <c r="Y165" s="16"/>
      <c r="Z165" s="16"/>
      <c r="AA165" s="16"/>
      <c r="AB165" s="16"/>
      <c r="AC165" s="16"/>
      <c r="AD165" s="16"/>
    </row>
    <row r="166" spans="1:30" ht="18" customHeight="1" x14ac:dyDescent="0.35">
      <c r="A166" s="239"/>
      <c r="B166" s="224"/>
      <c r="C166" s="224"/>
      <c r="D166" s="222"/>
      <c r="E166" s="222"/>
      <c r="F166" s="223"/>
      <c r="G166" s="432" t="str">
        <f>IF('PD3'!$F166&lt;&gt;"",'PD3'!$C166*'PD3'!$D166+E166,"")</f>
        <v/>
      </c>
      <c r="H166" s="432" t="str">
        <f>IF('PD3'!$G166&lt;&gt;"",'PD3'!$G166*VLOOKUP('PD3'!$F166,'Group Information'!$A$19:$B$25,2,0),"")</f>
        <v/>
      </c>
      <c r="I166" s="241"/>
      <c r="J166" s="16"/>
      <c r="K166" s="16"/>
      <c r="L166" s="16"/>
      <c r="M166" s="16"/>
      <c r="N166" s="23"/>
      <c r="O166" s="16"/>
      <c r="P166" s="23"/>
      <c r="Q166" s="23"/>
      <c r="R166" s="16"/>
      <c r="T166" s="23" t="str">
        <f>IF('PD3'!$S166&lt;&gt;"",'PD3'!$S166*VLOOKUP('PD3'!$R166,#REF!,2,0),"")</f>
        <v/>
      </c>
      <c r="U166" s="27"/>
      <c r="V166" s="16"/>
      <c r="W166" s="16"/>
      <c r="X166" s="21"/>
      <c r="Y166" s="16"/>
      <c r="Z166" s="16"/>
      <c r="AA166" s="16"/>
      <c r="AB166" s="16"/>
      <c r="AC166" s="16"/>
      <c r="AD166" s="16"/>
    </row>
    <row r="167" spans="1:30" ht="18" customHeight="1" x14ac:dyDescent="0.35">
      <c r="A167" s="239"/>
      <c r="B167" s="224"/>
      <c r="C167" s="224"/>
      <c r="D167" s="222"/>
      <c r="E167" s="222"/>
      <c r="F167" s="223"/>
      <c r="G167" s="432" t="str">
        <f>IF('PD3'!$F167&lt;&gt;"",'PD3'!$C167*'PD3'!$D167+E167,"")</f>
        <v/>
      </c>
      <c r="H167" s="432" t="str">
        <f>IF('PD3'!$G167&lt;&gt;"",'PD3'!$G167*VLOOKUP('PD3'!$F167,'Group Information'!$A$19:$B$25,2,0),"")</f>
        <v/>
      </c>
      <c r="I167" s="241"/>
      <c r="J167" s="16"/>
      <c r="K167" s="16"/>
      <c r="L167" s="16"/>
      <c r="M167" s="16"/>
      <c r="N167" s="23"/>
      <c r="O167" s="16"/>
      <c r="P167" s="23"/>
      <c r="Q167" s="23"/>
      <c r="R167" s="16"/>
      <c r="T167" s="23" t="str">
        <f>IF('PD3'!$S167&lt;&gt;"",'PD3'!$S167*VLOOKUP('PD3'!$R167,#REF!,2,0),"")</f>
        <v/>
      </c>
      <c r="U167" s="27"/>
      <c r="V167" s="16"/>
      <c r="W167" s="16"/>
      <c r="X167" s="21"/>
      <c r="Y167" s="16"/>
      <c r="Z167" s="16"/>
      <c r="AA167" s="16"/>
      <c r="AB167" s="16"/>
      <c r="AC167" s="16"/>
      <c r="AD167" s="16"/>
    </row>
    <row r="168" spans="1:30" ht="18" customHeight="1" x14ac:dyDescent="0.35">
      <c r="A168" s="239"/>
      <c r="B168" s="224"/>
      <c r="C168" s="224"/>
      <c r="D168" s="222"/>
      <c r="E168" s="222"/>
      <c r="F168" s="223"/>
      <c r="G168" s="432" t="str">
        <f>IF('PD3'!$F168&lt;&gt;"",'PD3'!$C168*'PD3'!$D168+E168,"")</f>
        <v/>
      </c>
      <c r="H168" s="432" t="str">
        <f>IF('PD3'!$G168&lt;&gt;"",'PD3'!$G168*VLOOKUP('PD3'!$F168,'Group Information'!$A$19:$B$25,2,0),"")</f>
        <v/>
      </c>
      <c r="I168" s="241"/>
      <c r="J168" s="16"/>
      <c r="K168" s="16"/>
      <c r="L168" s="16"/>
      <c r="M168" s="16"/>
      <c r="N168" s="23"/>
      <c r="O168" s="16"/>
      <c r="P168" s="23"/>
      <c r="Q168" s="23"/>
      <c r="R168" s="16"/>
      <c r="T168" s="23" t="str">
        <f>IF('PD3'!$S168&lt;&gt;"",'PD3'!$S168*VLOOKUP('PD3'!$R168,#REF!,2,0),"")</f>
        <v/>
      </c>
      <c r="U168" s="27"/>
      <c r="V168" s="25"/>
      <c r="W168" s="16"/>
      <c r="X168" s="21"/>
      <c r="Y168" s="16"/>
      <c r="Z168" s="16"/>
      <c r="AA168" s="16"/>
      <c r="AB168" s="16"/>
      <c r="AC168" s="16"/>
      <c r="AD168" s="16"/>
    </row>
    <row r="169" spans="1:30" ht="18" customHeight="1" x14ac:dyDescent="0.35">
      <c r="A169" s="239"/>
      <c r="B169" s="224"/>
      <c r="C169" s="224"/>
      <c r="D169" s="222"/>
      <c r="E169" s="222"/>
      <c r="F169" s="223"/>
      <c r="G169" s="432" t="str">
        <f>IF('PD3'!$F169&lt;&gt;"",'PD3'!$C169*'PD3'!$D169+E169,"")</f>
        <v/>
      </c>
      <c r="H169" s="432" t="str">
        <f>IF('PD3'!$G169&lt;&gt;"",'PD3'!$G169*VLOOKUP('PD3'!$F169,'Group Information'!$A$19:$B$25,2,0),"")</f>
        <v/>
      </c>
      <c r="I169" s="241"/>
      <c r="J169" s="16"/>
      <c r="K169" s="16"/>
      <c r="L169" s="16"/>
      <c r="M169" s="16"/>
      <c r="N169" s="23"/>
      <c r="O169" s="16"/>
      <c r="P169" s="23"/>
      <c r="Q169" s="23"/>
      <c r="R169" s="16"/>
      <c r="T169" s="23" t="str">
        <f>IF('PD3'!$S169&lt;&gt;"",'PD3'!$S169*VLOOKUP('PD3'!$R169,#REF!,2,0),"")</f>
        <v/>
      </c>
      <c r="U169" s="27"/>
      <c r="V169" s="25"/>
      <c r="W169" s="16"/>
      <c r="X169" s="21"/>
      <c r="Y169" s="16"/>
      <c r="Z169" s="16"/>
      <c r="AA169" s="16"/>
      <c r="AB169" s="16"/>
      <c r="AC169" s="16"/>
      <c r="AD169" s="16"/>
    </row>
    <row r="170" spans="1:30" ht="18" customHeight="1" x14ac:dyDescent="0.35">
      <c r="A170" s="239"/>
      <c r="B170" s="224"/>
      <c r="C170" s="224"/>
      <c r="D170" s="222"/>
      <c r="E170" s="222"/>
      <c r="F170" s="223"/>
      <c r="G170" s="432" t="str">
        <f>IF('PD3'!$F170&lt;&gt;"",'PD3'!$C170*'PD3'!$D170+E170,"")</f>
        <v/>
      </c>
      <c r="H170" s="432" t="str">
        <f>IF('PD3'!$G170&lt;&gt;"",'PD3'!$G170*VLOOKUP('PD3'!$F170,'Group Information'!$A$19:$B$25,2,0),"")</f>
        <v/>
      </c>
      <c r="I170" s="241"/>
      <c r="J170" s="16"/>
      <c r="K170" s="16"/>
      <c r="L170" s="16"/>
      <c r="M170" s="16"/>
      <c r="N170" s="23"/>
      <c r="O170" s="16"/>
      <c r="P170" s="23"/>
      <c r="Q170" s="23"/>
      <c r="R170" s="16"/>
      <c r="T170" s="23" t="str">
        <f>IF('PD3'!$S170&lt;&gt;"",'PD3'!$S170*VLOOKUP('PD3'!$R170,#REF!,2,0),"")</f>
        <v/>
      </c>
      <c r="U170" s="27"/>
      <c r="V170" s="25"/>
      <c r="W170" s="16"/>
      <c r="X170" s="21"/>
      <c r="Y170" s="16"/>
      <c r="Z170" s="16"/>
      <c r="AA170" s="16"/>
      <c r="AB170" s="16"/>
      <c r="AC170" s="16"/>
      <c r="AD170" s="16"/>
    </row>
    <row r="171" spans="1:30" ht="18" customHeight="1" x14ac:dyDescent="0.35">
      <c r="A171" s="239"/>
      <c r="B171" s="224"/>
      <c r="C171" s="224"/>
      <c r="D171" s="222"/>
      <c r="E171" s="222"/>
      <c r="F171" s="223"/>
      <c r="G171" s="432" t="str">
        <f>IF('PD3'!$F171&lt;&gt;"",'PD3'!$C171*'PD3'!$D171+E171,"")</f>
        <v/>
      </c>
      <c r="H171" s="432" t="str">
        <f>IF('PD3'!$G171&lt;&gt;"",'PD3'!$G171*VLOOKUP('PD3'!$F171,'Group Information'!$A$19:$B$25,2,0),"")</f>
        <v/>
      </c>
      <c r="I171" s="241"/>
      <c r="J171" s="16"/>
      <c r="K171" s="16"/>
      <c r="L171" s="16"/>
      <c r="M171" s="16"/>
      <c r="N171" s="23"/>
      <c r="O171" s="16"/>
      <c r="P171" s="29"/>
      <c r="Q171" s="23"/>
      <c r="R171" s="16"/>
      <c r="T171" s="23" t="str">
        <f>IF('PD3'!$S171&lt;&gt;"",'PD3'!$S171*VLOOKUP('PD3'!$R171,#REF!,2,0),"")</f>
        <v/>
      </c>
      <c r="U171" s="27"/>
      <c r="V171" s="16"/>
      <c r="W171" s="16"/>
      <c r="X171" s="21"/>
      <c r="Y171" s="16"/>
      <c r="Z171" s="16"/>
      <c r="AA171" s="16"/>
      <c r="AB171" s="16"/>
      <c r="AC171" s="16"/>
      <c r="AD171" s="16"/>
    </row>
    <row r="172" spans="1:30" ht="18" customHeight="1" x14ac:dyDescent="0.35">
      <c r="A172" s="239"/>
      <c r="B172" s="224"/>
      <c r="C172" s="224"/>
      <c r="D172" s="222"/>
      <c r="E172" s="222"/>
      <c r="F172" s="223"/>
      <c r="G172" s="432" t="str">
        <f>IF('PD3'!$F172&lt;&gt;"",'PD3'!$C172*'PD3'!$D172+E172,"")</f>
        <v/>
      </c>
      <c r="H172" s="432" t="str">
        <f>IF('PD3'!$G172&lt;&gt;"",'PD3'!$G172*VLOOKUP('PD3'!$F172,'Group Information'!$A$19:$B$25,2,0),"")</f>
        <v/>
      </c>
      <c r="I172" s="241"/>
      <c r="J172" s="16"/>
      <c r="K172" s="16"/>
      <c r="L172" s="16"/>
      <c r="M172" s="16"/>
      <c r="N172" s="23"/>
      <c r="O172" s="16"/>
      <c r="P172" s="29"/>
      <c r="Q172" s="23"/>
      <c r="R172" s="16"/>
      <c r="T172" s="23" t="str">
        <f>IF('PD3'!$S172&lt;&gt;"",'PD3'!$S172*VLOOKUP('PD3'!$R172,#REF!,2,0),"")</f>
        <v/>
      </c>
      <c r="U172" s="27"/>
      <c r="V172" s="16"/>
      <c r="W172" s="16"/>
      <c r="X172" s="21"/>
      <c r="Y172" s="16"/>
      <c r="Z172" s="16"/>
      <c r="AA172" s="16"/>
      <c r="AB172" s="16"/>
      <c r="AC172" s="16"/>
      <c r="AD172" s="16"/>
    </row>
    <row r="173" spans="1:30" ht="18" customHeight="1" x14ac:dyDescent="0.35">
      <c r="A173" s="239"/>
      <c r="B173" s="224"/>
      <c r="C173" s="224"/>
      <c r="D173" s="222"/>
      <c r="E173" s="222"/>
      <c r="F173" s="223"/>
      <c r="G173" s="432" t="str">
        <f>IF('PD3'!$F173&lt;&gt;"",'PD3'!$C173*'PD3'!$D173+E173,"")</f>
        <v/>
      </c>
      <c r="H173" s="432" t="str">
        <f>IF('PD3'!$G173&lt;&gt;"",'PD3'!$G173*VLOOKUP('PD3'!$F173,'Group Information'!$A$19:$B$25,2,0),"")</f>
        <v/>
      </c>
      <c r="I173" s="241"/>
      <c r="J173" s="16"/>
      <c r="K173" s="16"/>
      <c r="L173" s="16"/>
      <c r="M173" s="16"/>
      <c r="N173" s="23"/>
      <c r="O173" s="16"/>
      <c r="P173" s="23"/>
      <c r="Q173" s="16"/>
      <c r="R173" s="16"/>
      <c r="T173" s="23" t="str">
        <f>IF('PD3'!$S173&lt;&gt;"",'PD3'!$S173*VLOOKUP('PD3'!$R173,#REF!,2,0),"")</f>
        <v/>
      </c>
      <c r="U173" s="16"/>
      <c r="V173" s="16"/>
      <c r="W173" s="16"/>
      <c r="X173" s="16"/>
      <c r="Y173" s="16"/>
      <c r="Z173" s="16"/>
      <c r="AA173" s="16"/>
      <c r="AB173" s="16"/>
      <c r="AC173" s="16"/>
      <c r="AD173" s="16"/>
    </row>
    <row r="174" spans="1:30" ht="18" customHeight="1" x14ac:dyDescent="0.35">
      <c r="A174" s="239"/>
      <c r="B174" s="224"/>
      <c r="C174" s="224"/>
      <c r="D174" s="222"/>
      <c r="E174" s="222"/>
      <c r="F174" s="223"/>
      <c r="G174" s="432" t="str">
        <f>IF('PD3'!$F174&lt;&gt;"",'PD3'!$C174*'PD3'!$D174+E174,"")</f>
        <v/>
      </c>
      <c r="H174" s="432" t="str">
        <f>IF('PD3'!$G174&lt;&gt;"",'PD3'!$G174*VLOOKUP('PD3'!$F174,'Group Information'!$A$19:$B$25,2,0),"")</f>
        <v/>
      </c>
      <c r="I174" s="241"/>
      <c r="J174" s="16"/>
      <c r="K174" s="16"/>
      <c r="L174" s="16"/>
      <c r="M174" s="16"/>
      <c r="N174" s="23"/>
      <c r="O174" s="16"/>
      <c r="P174" s="23"/>
      <c r="Q174" s="16"/>
      <c r="R174" s="16"/>
      <c r="T174" s="23" t="str">
        <f>IF('PD3'!$S174&lt;&gt;"",'PD3'!$S174*VLOOKUP('PD3'!$R174,#REF!,2,0),"")</f>
        <v/>
      </c>
      <c r="U174" s="16"/>
      <c r="V174" s="16"/>
      <c r="W174" s="16"/>
      <c r="X174" s="16"/>
      <c r="Y174" s="16"/>
      <c r="Z174" s="16"/>
      <c r="AA174" s="16"/>
      <c r="AB174" s="16"/>
      <c r="AC174" s="16"/>
      <c r="AD174" s="16"/>
    </row>
    <row r="175" spans="1:30" ht="18" customHeight="1" x14ac:dyDescent="0.35">
      <c r="A175" s="239"/>
      <c r="B175" s="224"/>
      <c r="C175" s="224"/>
      <c r="D175" s="222"/>
      <c r="E175" s="222"/>
      <c r="F175" s="223"/>
      <c r="G175" s="432" t="str">
        <f>IF('PD3'!$F175&lt;&gt;"",'PD3'!$C175*'PD3'!$D175+E175,"")</f>
        <v/>
      </c>
      <c r="H175" s="432" t="str">
        <f>IF('PD3'!$G175&lt;&gt;"",'PD3'!$G175*VLOOKUP('PD3'!$F175,'Group Information'!$A$19:$B$25,2,0),"")</f>
        <v/>
      </c>
      <c r="I175" s="241"/>
      <c r="J175" s="16"/>
      <c r="K175" s="16"/>
      <c r="L175" s="16"/>
      <c r="M175" s="16"/>
      <c r="N175" s="23"/>
      <c r="O175" s="16"/>
      <c r="P175" s="23"/>
      <c r="Q175" s="16"/>
      <c r="R175" s="16"/>
      <c r="T175" s="23" t="str">
        <f>IF('PD3'!$S175&lt;&gt;"",'PD3'!$S175*VLOOKUP('PD3'!$R175,#REF!,2,0),"")</f>
        <v/>
      </c>
      <c r="U175" s="16"/>
      <c r="V175" s="16"/>
      <c r="W175" s="16"/>
      <c r="X175" s="16"/>
      <c r="Y175" s="16"/>
      <c r="Z175" s="16"/>
      <c r="AA175" s="16"/>
      <c r="AB175" s="16"/>
      <c r="AC175" s="16"/>
      <c r="AD175" s="16"/>
    </row>
    <row r="176" spans="1:30" ht="18" customHeight="1" x14ac:dyDescent="0.35">
      <c r="A176" s="239"/>
      <c r="B176" s="224"/>
      <c r="C176" s="224"/>
      <c r="D176" s="222"/>
      <c r="E176" s="222"/>
      <c r="F176" s="223"/>
      <c r="G176" s="432" t="str">
        <f>IF('PD3'!$F176&lt;&gt;"",'PD3'!$C176*'PD3'!$D176+E176,"")</f>
        <v/>
      </c>
      <c r="H176" s="432" t="str">
        <f>IF('PD3'!$G176&lt;&gt;"",'PD3'!$G176*VLOOKUP('PD3'!$F176,'Group Information'!$A$19:$B$25,2,0),"")</f>
        <v/>
      </c>
      <c r="I176" s="241"/>
      <c r="J176" s="16"/>
      <c r="K176" s="16"/>
      <c r="L176" s="16"/>
      <c r="M176" s="16"/>
      <c r="N176" s="23"/>
      <c r="O176" s="16"/>
      <c r="P176" s="23"/>
      <c r="Q176" s="16"/>
      <c r="R176" s="16"/>
      <c r="T176" s="23" t="str">
        <f>IF('PD3'!$S176&lt;&gt;"",'PD3'!$S176*VLOOKUP('PD3'!$R176,#REF!,2,0),"")</f>
        <v/>
      </c>
      <c r="U176" s="16"/>
      <c r="V176" s="16"/>
      <c r="W176" s="16"/>
      <c r="X176" s="16"/>
      <c r="Y176" s="16"/>
      <c r="Z176" s="16"/>
      <c r="AA176" s="16"/>
      <c r="AB176" s="16"/>
      <c r="AC176" s="16"/>
      <c r="AD176" s="16"/>
    </row>
    <row r="177" spans="1:30" ht="18" customHeight="1" x14ac:dyDescent="0.35">
      <c r="A177" s="239"/>
      <c r="B177" s="224"/>
      <c r="C177" s="224"/>
      <c r="D177" s="222"/>
      <c r="E177" s="222"/>
      <c r="F177" s="223"/>
      <c r="G177" s="432" t="str">
        <f>IF('PD3'!$F177&lt;&gt;"",'PD3'!$C177*'PD3'!$D177+E177,"")</f>
        <v/>
      </c>
      <c r="H177" s="432" t="str">
        <f>IF('PD3'!$G177&lt;&gt;"",'PD3'!$G177*VLOOKUP('PD3'!$F177,'Group Information'!$A$19:$B$25,2,0),"")</f>
        <v/>
      </c>
      <c r="I177" s="241"/>
      <c r="J177" s="16"/>
      <c r="K177" s="16"/>
      <c r="L177" s="16"/>
      <c r="M177" s="16"/>
      <c r="N177" s="23"/>
      <c r="O177" s="16"/>
      <c r="P177" s="23"/>
      <c r="Q177" s="16"/>
      <c r="R177" s="16"/>
      <c r="T177" s="23" t="str">
        <f>IF('PD3'!$S177&lt;&gt;"",'PD3'!$S177*VLOOKUP('PD3'!$R177,#REF!,2,0),"")</f>
        <v/>
      </c>
      <c r="U177" s="16"/>
      <c r="V177" s="16"/>
      <c r="W177" s="16"/>
      <c r="X177" s="16"/>
      <c r="Y177" s="16"/>
      <c r="Z177" s="16"/>
      <c r="AA177" s="16"/>
      <c r="AB177" s="16"/>
      <c r="AC177" s="16"/>
      <c r="AD177" s="16"/>
    </row>
    <row r="178" spans="1:30" ht="18" customHeight="1" x14ac:dyDescent="0.35">
      <c r="A178" s="239"/>
      <c r="B178" s="224"/>
      <c r="C178" s="224"/>
      <c r="D178" s="222"/>
      <c r="E178" s="222"/>
      <c r="F178" s="223"/>
      <c r="G178" s="432" t="str">
        <f>IF('PD3'!$F178&lt;&gt;"",'PD3'!$C178*'PD3'!$D178+E178,"")</f>
        <v/>
      </c>
      <c r="H178" s="432" t="str">
        <f>IF('PD3'!$G178&lt;&gt;"",'PD3'!$G178*VLOOKUP('PD3'!$F178,'Group Information'!$A$19:$B$25,2,0),"")</f>
        <v/>
      </c>
      <c r="I178" s="241"/>
      <c r="J178" s="16"/>
      <c r="K178" s="16"/>
      <c r="L178" s="16"/>
      <c r="M178" s="16"/>
      <c r="N178" s="23"/>
      <c r="O178" s="16"/>
      <c r="P178" s="23"/>
      <c r="Q178" s="16"/>
      <c r="R178" s="16"/>
      <c r="T178" s="23" t="str">
        <f>IF('PD3'!$S178&lt;&gt;"",'PD3'!$S178*VLOOKUP('PD3'!$R178,#REF!,2,0),"")</f>
        <v/>
      </c>
      <c r="U178" s="16"/>
      <c r="V178" s="16"/>
      <c r="W178" s="16"/>
      <c r="X178" s="16"/>
      <c r="Y178" s="16"/>
      <c r="Z178" s="16"/>
      <c r="AA178" s="16"/>
      <c r="AB178" s="16"/>
      <c r="AC178" s="16"/>
      <c r="AD178" s="16"/>
    </row>
    <row r="179" spans="1:30" ht="18" customHeight="1" x14ac:dyDescent="0.35">
      <c r="A179" s="239"/>
      <c r="B179" s="224"/>
      <c r="C179" s="224"/>
      <c r="D179" s="222"/>
      <c r="E179" s="222"/>
      <c r="F179" s="223"/>
      <c r="G179" s="432" t="str">
        <f>IF('PD3'!$F179&lt;&gt;"",'PD3'!$C179*'PD3'!$D179+E179,"")</f>
        <v/>
      </c>
      <c r="H179" s="432" t="str">
        <f>IF('PD3'!$G179&lt;&gt;"",'PD3'!$G179*VLOOKUP('PD3'!$F179,'Group Information'!$A$19:$B$25,2,0),"")</f>
        <v/>
      </c>
      <c r="I179" s="241"/>
      <c r="J179" s="16"/>
      <c r="K179" s="16"/>
      <c r="L179" s="16"/>
      <c r="M179" s="16"/>
      <c r="N179" s="23"/>
      <c r="O179" s="16"/>
      <c r="P179" s="23"/>
      <c r="Q179" s="16"/>
      <c r="R179" s="16"/>
      <c r="T179" s="23" t="str">
        <f>IF('PD3'!$S179&lt;&gt;"",'PD3'!$S179*VLOOKUP('PD3'!$R179,#REF!,2,0),"")</f>
        <v/>
      </c>
      <c r="U179" s="16"/>
      <c r="V179" s="16"/>
      <c r="W179" s="16"/>
      <c r="X179" s="16"/>
      <c r="Y179" s="16"/>
      <c r="Z179" s="16"/>
      <c r="AA179" s="16"/>
      <c r="AB179" s="16"/>
      <c r="AC179" s="16"/>
      <c r="AD179" s="16"/>
    </row>
    <row r="180" spans="1:30" ht="18" customHeight="1" x14ac:dyDescent="0.35">
      <c r="A180" s="239"/>
      <c r="B180" s="224"/>
      <c r="C180" s="224"/>
      <c r="D180" s="222"/>
      <c r="E180" s="222"/>
      <c r="F180" s="223"/>
      <c r="G180" s="432" t="str">
        <f>IF('PD3'!$F180&lt;&gt;"",'PD3'!$C180*'PD3'!$D180+E180,"")</f>
        <v/>
      </c>
      <c r="H180" s="432" t="str">
        <f>IF('PD3'!$G180&lt;&gt;"",'PD3'!$G180*VLOOKUP('PD3'!$F180,'Group Information'!$A$19:$B$25,2,0),"")</f>
        <v/>
      </c>
      <c r="I180" s="241"/>
      <c r="J180" s="16"/>
      <c r="K180" s="16"/>
      <c r="L180" s="16"/>
      <c r="M180" s="16"/>
      <c r="N180" s="23"/>
      <c r="O180" s="16"/>
      <c r="P180" s="23"/>
      <c r="Q180" s="16"/>
      <c r="R180" s="16"/>
      <c r="T180" s="23" t="str">
        <f>IF('PD3'!$S180&lt;&gt;"",'PD3'!$S180*VLOOKUP('PD3'!$R180,#REF!,2,0),"")</f>
        <v/>
      </c>
      <c r="U180" s="16"/>
      <c r="V180" s="16"/>
      <c r="W180" s="16"/>
      <c r="X180" s="16"/>
      <c r="Y180" s="16"/>
      <c r="Z180" s="16"/>
      <c r="AA180" s="16"/>
      <c r="AB180" s="16"/>
      <c r="AC180" s="16"/>
      <c r="AD180" s="16"/>
    </row>
    <row r="181" spans="1:30" ht="18" customHeight="1" x14ac:dyDescent="0.35">
      <c r="A181" s="239"/>
      <c r="B181" s="224"/>
      <c r="C181" s="224"/>
      <c r="D181" s="222"/>
      <c r="E181" s="222"/>
      <c r="F181" s="223"/>
      <c r="G181" s="432" t="str">
        <f>IF('PD3'!$F181&lt;&gt;"",'PD3'!$C181*'PD3'!$D181+E181,"")</f>
        <v/>
      </c>
      <c r="H181" s="432" t="str">
        <f>IF('PD3'!$G181&lt;&gt;"",'PD3'!$G181*VLOOKUP('PD3'!$F181,'Group Information'!$A$19:$B$25,2,0),"")</f>
        <v/>
      </c>
      <c r="I181" s="241"/>
      <c r="J181" s="16"/>
      <c r="K181" s="16"/>
      <c r="L181" s="16"/>
      <c r="M181" s="16"/>
      <c r="N181" s="23"/>
      <c r="O181" s="16"/>
      <c r="P181" s="23"/>
      <c r="Q181" s="16"/>
      <c r="R181" s="16"/>
      <c r="T181" s="23" t="str">
        <f>IF('PD3'!$S181&lt;&gt;"",'PD3'!$S181*VLOOKUP('PD3'!$R181,#REF!,2,0),"")</f>
        <v/>
      </c>
      <c r="U181" s="16"/>
      <c r="V181" s="16"/>
      <c r="W181" s="16"/>
      <c r="X181" s="16"/>
      <c r="Y181" s="16"/>
      <c r="Z181" s="16"/>
      <c r="AA181" s="16"/>
      <c r="AB181" s="16"/>
      <c r="AC181" s="16"/>
      <c r="AD181" s="16"/>
    </row>
    <row r="182" spans="1:30" ht="18" customHeight="1" x14ac:dyDescent="0.35">
      <c r="A182" s="239"/>
      <c r="B182" s="224"/>
      <c r="C182" s="224"/>
      <c r="D182" s="222"/>
      <c r="E182" s="222"/>
      <c r="F182" s="223"/>
      <c r="G182" s="432" t="str">
        <f>IF('PD3'!$F182&lt;&gt;"",'PD3'!$C182*'PD3'!$D182+E182,"")</f>
        <v/>
      </c>
      <c r="H182" s="432" t="str">
        <f>IF('PD3'!$G182&lt;&gt;"",'PD3'!$G182*VLOOKUP('PD3'!$F182,'Group Information'!$A$19:$B$25,2,0),"")</f>
        <v/>
      </c>
      <c r="I182" s="241"/>
      <c r="J182" s="16"/>
      <c r="K182" s="16"/>
      <c r="L182" s="16"/>
      <c r="M182" s="16"/>
      <c r="N182" s="23"/>
      <c r="O182" s="16"/>
      <c r="P182" s="23"/>
      <c r="Q182" s="16"/>
      <c r="R182" s="16"/>
      <c r="T182" s="23" t="str">
        <f>IF('PD3'!$S182&lt;&gt;"",'PD3'!$S182*VLOOKUP('PD3'!$R182,#REF!,2,0),"")</f>
        <v/>
      </c>
      <c r="U182" s="16"/>
      <c r="V182" s="16"/>
      <c r="W182" s="16"/>
      <c r="X182" s="16"/>
      <c r="Y182" s="16"/>
      <c r="Z182" s="16"/>
      <c r="AA182" s="16"/>
      <c r="AB182" s="16"/>
      <c r="AC182" s="16"/>
      <c r="AD182" s="16"/>
    </row>
    <row r="183" spans="1:30" ht="18" customHeight="1" x14ac:dyDescent="0.35">
      <c r="A183" s="239"/>
      <c r="B183" s="224"/>
      <c r="C183" s="224"/>
      <c r="D183" s="222"/>
      <c r="E183" s="222"/>
      <c r="F183" s="223"/>
      <c r="G183" s="432" t="str">
        <f>IF('PD3'!$F183&lt;&gt;"",'PD3'!$C183*'PD3'!$D183+E183,"")</f>
        <v/>
      </c>
      <c r="H183" s="432" t="str">
        <f>IF('PD3'!$G183&lt;&gt;"",'PD3'!$G183*VLOOKUP('PD3'!$F183,'Group Information'!$A$19:$B$25,2,0),"")</f>
        <v/>
      </c>
      <c r="I183" s="241"/>
      <c r="J183" s="16"/>
      <c r="K183" s="16"/>
      <c r="L183" s="16"/>
      <c r="M183" s="16"/>
      <c r="N183" s="23"/>
      <c r="O183" s="16"/>
      <c r="P183" s="23"/>
      <c r="Q183" s="16"/>
      <c r="R183" s="16"/>
      <c r="T183" s="23" t="str">
        <f>IF('PD3'!$S183&lt;&gt;"",'PD3'!$S183*VLOOKUP('PD3'!$R183,#REF!,2,0),"")</f>
        <v/>
      </c>
      <c r="U183" s="16"/>
      <c r="V183" s="16"/>
      <c r="W183" s="16"/>
      <c r="X183" s="16"/>
      <c r="Y183" s="16"/>
      <c r="Z183" s="16"/>
      <c r="AA183" s="16"/>
      <c r="AB183" s="16"/>
      <c r="AC183" s="16"/>
      <c r="AD183" s="16"/>
    </row>
    <row r="184" spans="1:30" ht="18" customHeight="1" x14ac:dyDescent="0.35">
      <c r="A184" s="239"/>
      <c r="B184" s="224"/>
      <c r="C184" s="224"/>
      <c r="D184" s="222"/>
      <c r="E184" s="222"/>
      <c r="F184" s="223"/>
      <c r="G184" s="432" t="str">
        <f>IF('PD3'!$F184&lt;&gt;"",'PD3'!$C184*'PD3'!$D184+E184,"")</f>
        <v/>
      </c>
      <c r="H184" s="432" t="str">
        <f>IF('PD3'!$G184&lt;&gt;"",'PD3'!$G184*VLOOKUP('PD3'!$F184,'Group Information'!$A$19:$B$25,2,0),"")</f>
        <v/>
      </c>
      <c r="I184" s="241"/>
      <c r="J184" s="16"/>
      <c r="K184" s="16"/>
      <c r="L184" s="16"/>
      <c r="M184" s="16"/>
      <c r="N184" s="23"/>
      <c r="O184" s="16"/>
      <c r="P184" s="23"/>
      <c r="Q184" s="16"/>
      <c r="R184" s="16"/>
      <c r="T184" s="23" t="str">
        <f>IF('PD3'!$S184&lt;&gt;"",'PD3'!$S184*VLOOKUP('PD3'!$R184,#REF!,2,0),"")</f>
        <v/>
      </c>
      <c r="U184" s="16"/>
      <c r="V184" s="16"/>
      <c r="W184" s="16"/>
      <c r="X184" s="16"/>
      <c r="Y184" s="16"/>
      <c r="Z184" s="16"/>
      <c r="AA184" s="16"/>
      <c r="AB184" s="16"/>
      <c r="AC184" s="16"/>
      <c r="AD184" s="16"/>
    </row>
    <row r="185" spans="1:30" ht="18" customHeight="1" x14ac:dyDescent="0.35">
      <c r="A185" s="239"/>
      <c r="B185" s="224"/>
      <c r="C185" s="224"/>
      <c r="D185" s="222"/>
      <c r="E185" s="222"/>
      <c r="F185" s="223"/>
      <c r="G185" s="432" t="str">
        <f>IF('PD3'!$F185&lt;&gt;"",'PD3'!$C185*'PD3'!$D185+E185,"")</f>
        <v/>
      </c>
      <c r="H185" s="432" t="str">
        <f>IF('PD3'!$G185&lt;&gt;"",'PD3'!$G185*VLOOKUP('PD3'!$F185,'Group Information'!$A$19:$B$25,2,0),"")</f>
        <v/>
      </c>
      <c r="I185" s="241"/>
      <c r="J185" s="16"/>
      <c r="K185" s="16"/>
      <c r="L185" s="16"/>
      <c r="M185" s="16"/>
      <c r="N185" s="23"/>
      <c r="O185" s="16"/>
      <c r="P185" s="23"/>
      <c r="Q185" s="16"/>
      <c r="R185" s="16"/>
      <c r="T185" s="23" t="str">
        <f>IF('PD3'!$S185&lt;&gt;"",'PD3'!$S185*VLOOKUP('PD3'!$R185,#REF!,2,0),"")</f>
        <v/>
      </c>
      <c r="U185" s="16"/>
      <c r="V185" s="16"/>
      <c r="W185" s="16"/>
      <c r="X185" s="16"/>
      <c r="Y185" s="16"/>
      <c r="Z185" s="16"/>
      <c r="AA185" s="16"/>
      <c r="AB185" s="16"/>
      <c r="AC185" s="16"/>
      <c r="AD185" s="16"/>
    </row>
    <row r="186" spans="1:30" ht="18" customHeight="1" x14ac:dyDescent="0.35">
      <c r="A186" s="239"/>
      <c r="B186" s="224"/>
      <c r="C186" s="224"/>
      <c r="D186" s="222"/>
      <c r="E186" s="222"/>
      <c r="F186" s="223"/>
      <c r="G186" s="432" t="str">
        <f>IF('PD3'!$F186&lt;&gt;"",'PD3'!$C186*'PD3'!$D186+E186,"")</f>
        <v/>
      </c>
      <c r="H186" s="432" t="str">
        <f>IF('PD3'!$G186&lt;&gt;"",'PD3'!$G186*VLOOKUP('PD3'!$F186,'Group Information'!$A$19:$B$25,2,0),"")</f>
        <v/>
      </c>
      <c r="I186" s="241"/>
      <c r="J186" s="16"/>
      <c r="K186" s="16"/>
      <c r="L186" s="16"/>
      <c r="M186" s="16"/>
      <c r="N186" s="23"/>
      <c r="O186" s="16"/>
      <c r="P186" s="23"/>
      <c r="Q186" s="16"/>
      <c r="R186" s="16"/>
      <c r="T186" s="23" t="str">
        <f>IF('PD3'!$S186&lt;&gt;"",'PD3'!$S186*VLOOKUP('PD3'!$R186,#REF!,2,0),"")</f>
        <v/>
      </c>
      <c r="U186" s="16"/>
      <c r="V186" s="16"/>
      <c r="W186" s="16"/>
      <c r="X186" s="16"/>
      <c r="Y186" s="16"/>
      <c r="Z186" s="16"/>
      <c r="AA186" s="16"/>
      <c r="AB186" s="16"/>
      <c r="AC186" s="16"/>
      <c r="AD186" s="16"/>
    </row>
    <row r="187" spans="1:30" ht="18" customHeight="1" x14ac:dyDescent="0.35">
      <c r="A187" s="239"/>
      <c r="B187" s="224"/>
      <c r="C187" s="224"/>
      <c r="D187" s="222"/>
      <c r="E187" s="222"/>
      <c r="F187" s="223"/>
      <c r="G187" s="432" t="str">
        <f>IF('PD3'!$F187&lt;&gt;"",'PD3'!$C187*'PD3'!$D187+E187,"")</f>
        <v/>
      </c>
      <c r="H187" s="432" t="str">
        <f>IF('PD3'!$G187&lt;&gt;"",'PD3'!$G187*VLOOKUP('PD3'!$F187,'Group Information'!$A$19:$B$25,2,0),"")</f>
        <v/>
      </c>
      <c r="I187" s="241"/>
      <c r="J187" s="16"/>
      <c r="K187" s="16"/>
      <c r="L187" s="16"/>
      <c r="M187" s="16"/>
      <c r="N187" s="23"/>
      <c r="O187" s="16"/>
      <c r="P187" s="23"/>
      <c r="Q187" s="16"/>
      <c r="R187" s="16"/>
      <c r="T187" s="23" t="str">
        <f>IF('PD3'!$S187&lt;&gt;"",'PD3'!$S187*VLOOKUP('PD3'!$R187,#REF!,2,0),"")</f>
        <v/>
      </c>
      <c r="U187" s="16"/>
      <c r="V187" s="16"/>
      <c r="W187" s="16"/>
      <c r="X187" s="16"/>
      <c r="Y187" s="16"/>
      <c r="Z187" s="16"/>
      <c r="AA187" s="16"/>
      <c r="AB187" s="16"/>
      <c r="AC187" s="16"/>
      <c r="AD187" s="16"/>
    </row>
    <row r="188" spans="1:30" ht="18" customHeight="1" x14ac:dyDescent="0.35">
      <c r="A188" s="239"/>
      <c r="B188" s="224"/>
      <c r="C188" s="224"/>
      <c r="D188" s="222"/>
      <c r="E188" s="222"/>
      <c r="F188" s="223"/>
      <c r="G188" s="432" t="str">
        <f>IF('PD3'!$F188&lt;&gt;"",'PD3'!$C188*'PD3'!$D188+E188,"")</f>
        <v/>
      </c>
      <c r="H188" s="432" t="str">
        <f>IF('PD3'!$G188&lt;&gt;"",'PD3'!$G188*VLOOKUP('PD3'!$F188,'Group Information'!$A$19:$B$25,2,0),"")</f>
        <v/>
      </c>
      <c r="I188" s="241"/>
      <c r="J188" s="16"/>
      <c r="K188" s="16"/>
      <c r="L188" s="16"/>
      <c r="M188" s="16"/>
      <c r="N188" s="23"/>
      <c r="O188" s="16"/>
      <c r="P188" s="23"/>
      <c r="Q188" s="16"/>
      <c r="R188" s="16"/>
      <c r="T188" s="23" t="str">
        <f>IF('PD3'!$S188&lt;&gt;"",'PD3'!$S188*VLOOKUP('PD3'!$R188,#REF!,2,0),"")</f>
        <v/>
      </c>
      <c r="U188" s="16"/>
      <c r="V188" s="16"/>
      <c r="W188" s="16"/>
      <c r="X188" s="16"/>
      <c r="Y188" s="16"/>
      <c r="Z188" s="16"/>
      <c r="AA188" s="16"/>
      <c r="AB188" s="16"/>
      <c r="AC188" s="16"/>
      <c r="AD188" s="16"/>
    </row>
    <row r="189" spans="1:30" ht="18" customHeight="1" x14ac:dyDescent="0.35">
      <c r="A189" s="239"/>
      <c r="B189" s="224"/>
      <c r="C189" s="224"/>
      <c r="D189" s="222"/>
      <c r="E189" s="222"/>
      <c r="F189" s="223"/>
      <c r="G189" s="432" t="str">
        <f>IF('PD3'!$F189&lt;&gt;"",'PD3'!$C189*'PD3'!$D189+E189,"")</f>
        <v/>
      </c>
      <c r="H189" s="432" t="str">
        <f>IF('PD3'!$G189&lt;&gt;"",'PD3'!$G189*VLOOKUP('PD3'!$F189,'Group Information'!$A$19:$B$25,2,0),"")</f>
        <v/>
      </c>
      <c r="I189" s="241"/>
      <c r="J189" s="16"/>
      <c r="K189" s="16"/>
      <c r="L189" s="16"/>
      <c r="M189" s="16"/>
      <c r="N189" s="23"/>
      <c r="O189" s="16"/>
      <c r="P189" s="23"/>
      <c r="Q189" s="16"/>
      <c r="R189" s="16"/>
      <c r="T189" s="23" t="str">
        <f>IF('PD3'!$S189&lt;&gt;"",'PD3'!$S189*VLOOKUP('PD3'!$R189,#REF!,2,0),"")</f>
        <v/>
      </c>
      <c r="U189" s="16"/>
      <c r="V189" s="16"/>
      <c r="W189" s="16"/>
      <c r="X189" s="16"/>
      <c r="Y189" s="16"/>
      <c r="Z189" s="16"/>
      <c r="AA189" s="16"/>
      <c r="AB189" s="16"/>
      <c r="AC189" s="16"/>
      <c r="AD189" s="16"/>
    </row>
    <row r="190" spans="1:30" ht="18" customHeight="1" x14ac:dyDescent="0.35">
      <c r="A190" s="239"/>
      <c r="B190" s="224"/>
      <c r="C190" s="224"/>
      <c r="D190" s="222"/>
      <c r="E190" s="222"/>
      <c r="F190" s="223"/>
      <c r="G190" s="432" t="str">
        <f>IF('PD3'!$F190&lt;&gt;"",'PD3'!$C190*'PD3'!$D190+E190,"")</f>
        <v/>
      </c>
      <c r="H190" s="432" t="str">
        <f>IF('PD3'!$G190&lt;&gt;"",'PD3'!$G190*VLOOKUP('PD3'!$F190,'Group Information'!$A$19:$B$25,2,0),"")</f>
        <v/>
      </c>
      <c r="I190" s="241"/>
      <c r="J190" s="16"/>
      <c r="K190" s="16"/>
      <c r="L190" s="16"/>
      <c r="M190" s="16"/>
      <c r="N190" s="23"/>
      <c r="O190" s="16"/>
      <c r="P190" s="23"/>
      <c r="Q190" s="16"/>
      <c r="R190" s="16"/>
      <c r="T190" s="23" t="str">
        <f>IF('PD3'!$S190&lt;&gt;"",'PD3'!$S190*VLOOKUP('PD3'!$R190,#REF!,2,0),"")</f>
        <v/>
      </c>
      <c r="U190" s="16"/>
      <c r="V190" s="16"/>
      <c r="W190" s="16"/>
      <c r="X190" s="16"/>
      <c r="Y190" s="16"/>
      <c r="Z190" s="16"/>
      <c r="AA190" s="16"/>
      <c r="AB190" s="16"/>
      <c r="AC190" s="16"/>
      <c r="AD190" s="16"/>
    </row>
    <row r="191" spans="1:30" ht="18" customHeight="1" x14ac:dyDescent="0.35">
      <c r="A191" s="239"/>
      <c r="B191" s="224"/>
      <c r="C191" s="224"/>
      <c r="D191" s="222"/>
      <c r="E191" s="222"/>
      <c r="F191" s="223"/>
      <c r="G191" s="432" t="str">
        <f>IF('PD3'!$F191&lt;&gt;"",'PD3'!$C191*'PD3'!$D191+E191,"")</f>
        <v/>
      </c>
      <c r="H191" s="432" t="str">
        <f>IF('PD3'!$G191&lt;&gt;"",'PD3'!$G191*VLOOKUP('PD3'!$F191,'Group Information'!$A$19:$B$25,2,0),"")</f>
        <v/>
      </c>
      <c r="I191" s="241"/>
      <c r="J191" s="16"/>
      <c r="K191" s="16"/>
      <c r="L191" s="16"/>
      <c r="M191" s="16"/>
      <c r="N191" s="23"/>
      <c r="O191" s="16"/>
      <c r="P191" s="23"/>
      <c r="Q191" s="16"/>
      <c r="R191" s="16"/>
      <c r="T191" s="23" t="str">
        <f>IF('PD3'!$S191&lt;&gt;"",'PD3'!$S191*VLOOKUP('PD3'!$R191,#REF!,2,0),"")</f>
        <v/>
      </c>
      <c r="U191" s="16"/>
      <c r="V191" s="16"/>
      <c r="W191" s="16"/>
      <c r="X191" s="16"/>
      <c r="Y191" s="16"/>
      <c r="Z191" s="16"/>
      <c r="AA191" s="16"/>
      <c r="AB191" s="16"/>
      <c r="AC191" s="16"/>
      <c r="AD191" s="16"/>
    </row>
    <row r="192" spans="1:30" ht="18" customHeight="1" x14ac:dyDescent="0.35">
      <c r="A192" s="239"/>
      <c r="B192" s="224"/>
      <c r="C192" s="224"/>
      <c r="D192" s="222"/>
      <c r="E192" s="222"/>
      <c r="F192" s="223"/>
      <c r="G192" s="432" t="str">
        <f>IF('PD3'!$F192&lt;&gt;"",'PD3'!$C192*'PD3'!$D192+E192,"")</f>
        <v/>
      </c>
      <c r="H192" s="432" t="str">
        <f>IF('PD3'!$G192&lt;&gt;"",'PD3'!$G192*VLOOKUP('PD3'!$F192,'Group Information'!$A$19:$B$25,2,0),"")</f>
        <v/>
      </c>
      <c r="I192" s="241"/>
      <c r="J192" s="16"/>
      <c r="K192" s="16"/>
      <c r="L192" s="16"/>
      <c r="M192" s="16"/>
      <c r="N192" s="23"/>
      <c r="O192" s="16"/>
      <c r="P192" s="23"/>
      <c r="Q192" s="16"/>
      <c r="R192" s="16"/>
      <c r="T192" s="23" t="str">
        <f>IF('PD3'!$S192&lt;&gt;"",'PD3'!$S192*VLOOKUP('PD3'!$R192,#REF!,2,0),"")</f>
        <v/>
      </c>
      <c r="U192" s="16"/>
      <c r="V192" s="16"/>
      <c r="W192" s="16"/>
      <c r="X192" s="16"/>
      <c r="Y192" s="16"/>
      <c r="Z192" s="16"/>
      <c r="AA192" s="16"/>
      <c r="AB192" s="16"/>
      <c r="AC192" s="16"/>
      <c r="AD192" s="16"/>
    </row>
    <row r="193" spans="1:30" ht="18" customHeight="1" x14ac:dyDescent="0.35">
      <c r="A193" s="239"/>
      <c r="B193" s="224"/>
      <c r="C193" s="224"/>
      <c r="D193" s="222"/>
      <c r="E193" s="222"/>
      <c r="F193" s="223"/>
      <c r="G193" s="432" t="str">
        <f>IF('PD3'!$F193&lt;&gt;"",'PD3'!$C193*'PD3'!$D193+E193,"")</f>
        <v/>
      </c>
      <c r="H193" s="432" t="str">
        <f>IF('PD3'!$G193&lt;&gt;"",'PD3'!$G193*VLOOKUP('PD3'!$F193,'Group Information'!$A$19:$B$25,2,0),"")</f>
        <v/>
      </c>
      <c r="I193" s="241"/>
      <c r="J193" s="16"/>
      <c r="K193" s="16"/>
      <c r="L193" s="16"/>
      <c r="M193" s="16"/>
      <c r="N193" s="23"/>
      <c r="O193" s="16"/>
      <c r="P193" s="23"/>
      <c r="Q193" s="16"/>
      <c r="R193" s="16"/>
      <c r="T193" s="23" t="str">
        <f>IF('PD3'!$S193&lt;&gt;"",'PD3'!$S193*VLOOKUP('PD3'!$R193,#REF!,2,0),"")</f>
        <v/>
      </c>
      <c r="U193" s="16"/>
      <c r="V193" s="16"/>
      <c r="W193" s="16"/>
      <c r="X193" s="16"/>
      <c r="Y193" s="16"/>
      <c r="Z193" s="16"/>
      <c r="AA193" s="16"/>
      <c r="AB193" s="16"/>
      <c r="AC193" s="16"/>
      <c r="AD193" s="16"/>
    </row>
    <row r="194" spans="1:30" ht="18" customHeight="1" x14ac:dyDescent="0.35">
      <c r="A194" s="239"/>
      <c r="B194" s="224"/>
      <c r="C194" s="224"/>
      <c r="D194" s="222"/>
      <c r="E194" s="222"/>
      <c r="F194" s="223"/>
      <c r="G194" s="432" t="str">
        <f>IF('PD3'!$F194&lt;&gt;"",'PD3'!$C194*'PD3'!$D194+E194,"")</f>
        <v/>
      </c>
      <c r="H194" s="432" t="str">
        <f>IF('PD3'!$G194&lt;&gt;"",'PD3'!$G194*VLOOKUP('PD3'!$F194,'Group Information'!$A$19:$B$25,2,0),"")</f>
        <v/>
      </c>
      <c r="I194" s="241"/>
      <c r="J194" s="16"/>
      <c r="K194" s="16"/>
      <c r="L194" s="16"/>
      <c r="M194" s="16"/>
      <c r="N194" s="23"/>
      <c r="O194" s="16"/>
      <c r="P194" s="23"/>
      <c r="Q194" s="16"/>
      <c r="R194" s="16"/>
      <c r="T194" s="23" t="str">
        <f>IF('PD3'!$S194&lt;&gt;"",'PD3'!$S194*VLOOKUP('PD3'!$R194,#REF!,2,0),"")</f>
        <v/>
      </c>
      <c r="U194" s="16"/>
      <c r="V194" s="16"/>
      <c r="W194" s="16"/>
      <c r="X194" s="16"/>
      <c r="Y194" s="16"/>
      <c r="Z194" s="16"/>
      <c r="AA194" s="16"/>
      <c r="AB194" s="16"/>
      <c r="AC194" s="16"/>
      <c r="AD194" s="16"/>
    </row>
    <row r="195" spans="1:30" ht="18" customHeight="1" x14ac:dyDescent="0.35">
      <c r="A195" s="239"/>
      <c r="B195" s="224"/>
      <c r="C195" s="224"/>
      <c r="D195" s="222"/>
      <c r="E195" s="222"/>
      <c r="F195" s="223"/>
      <c r="G195" s="432" t="str">
        <f>IF('PD3'!$F195&lt;&gt;"",'PD3'!$C195*'PD3'!$D195+E195,"")</f>
        <v/>
      </c>
      <c r="H195" s="432" t="str">
        <f>IF('PD3'!$G195&lt;&gt;"",'PD3'!$G195*VLOOKUP('PD3'!$F195,'Group Information'!$A$19:$B$25,2,0),"")</f>
        <v/>
      </c>
      <c r="I195" s="241"/>
      <c r="J195" s="16"/>
      <c r="K195" s="16"/>
      <c r="L195" s="16"/>
      <c r="M195" s="16"/>
      <c r="N195" s="23"/>
      <c r="O195" s="16"/>
      <c r="P195" s="23"/>
      <c r="Q195" s="16"/>
      <c r="R195" s="16"/>
      <c r="T195" s="23" t="str">
        <f>IF('PD3'!$S195&lt;&gt;"",'PD3'!$S195*VLOOKUP('PD3'!$R195,#REF!,2,0),"")</f>
        <v/>
      </c>
      <c r="U195" s="16"/>
      <c r="V195" s="16"/>
      <c r="W195" s="16"/>
      <c r="X195" s="16"/>
      <c r="Y195" s="16"/>
      <c r="Z195" s="16"/>
      <c r="AA195" s="16"/>
      <c r="AB195" s="16"/>
      <c r="AC195" s="16"/>
      <c r="AD195" s="16"/>
    </row>
    <row r="196" spans="1:30" ht="18" customHeight="1" x14ac:dyDescent="0.35">
      <c r="A196" s="239"/>
      <c r="B196" s="224"/>
      <c r="C196" s="224"/>
      <c r="D196" s="222"/>
      <c r="E196" s="222"/>
      <c r="F196" s="223"/>
      <c r="G196" s="432" t="str">
        <f>IF('PD3'!$F196&lt;&gt;"",'PD3'!$C196*'PD3'!$D196+E196,"")</f>
        <v/>
      </c>
      <c r="H196" s="432" t="str">
        <f>IF('PD3'!$G196&lt;&gt;"",'PD3'!$G196*VLOOKUP('PD3'!$F196,'Group Information'!$A$19:$B$25,2,0),"")</f>
        <v/>
      </c>
      <c r="I196" s="241"/>
      <c r="J196" s="16"/>
      <c r="K196" s="16"/>
      <c r="L196" s="16"/>
      <c r="M196" s="16"/>
      <c r="N196" s="23"/>
      <c r="O196" s="16"/>
      <c r="P196" s="23"/>
      <c r="Q196" s="16"/>
      <c r="R196" s="16"/>
      <c r="T196" s="23" t="str">
        <f>IF('PD3'!$S196&lt;&gt;"",'PD3'!$S196*VLOOKUP('PD3'!$R196,#REF!,2,0),"")</f>
        <v/>
      </c>
      <c r="U196" s="16"/>
      <c r="V196" s="16"/>
      <c r="W196" s="16"/>
      <c r="X196" s="16"/>
      <c r="Y196" s="16"/>
      <c r="Z196" s="16"/>
      <c r="AA196" s="16"/>
      <c r="AB196" s="16"/>
      <c r="AC196" s="16"/>
      <c r="AD196" s="16"/>
    </row>
    <row r="197" spans="1:30" ht="18" customHeight="1" x14ac:dyDescent="0.35">
      <c r="A197" s="239"/>
      <c r="B197" s="224"/>
      <c r="C197" s="224"/>
      <c r="D197" s="222"/>
      <c r="E197" s="222"/>
      <c r="F197" s="223"/>
      <c r="G197" s="432" t="str">
        <f>IF('PD3'!$F197&lt;&gt;"",'PD3'!$C197*'PD3'!$D197+E197,"")</f>
        <v/>
      </c>
      <c r="H197" s="432" t="str">
        <f>IF('PD3'!$G197&lt;&gt;"",'PD3'!$G197*VLOOKUP('PD3'!$F197,'Group Information'!$A$19:$B$25,2,0),"")</f>
        <v/>
      </c>
      <c r="I197" s="241"/>
      <c r="J197" s="16"/>
      <c r="K197" s="16"/>
      <c r="L197" s="16"/>
      <c r="M197" s="16"/>
      <c r="N197" s="23"/>
      <c r="O197" s="16"/>
      <c r="P197" s="23"/>
      <c r="Q197" s="16"/>
      <c r="R197" s="16"/>
      <c r="T197" s="23" t="str">
        <f>IF('PD3'!$S197&lt;&gt;"",'PD3'!$S197*VLOOKUP('PD3'!$R197,#REF!,2,0),"")</f>
        <v/>
      </c>
      <c r="U197" s="16"/>
      <c r="V197" s="16"/>
      <c r="W197" s="16"/>
      <c r="X197" s="16"/>
      <c r="Y197" s="16"/>
      <c r="Z197" s="16"/>
      <c r="AA197" s="16"/>
      <c r="AB197" s="16"/>
      <c r="AC197" s="16"/>
      <c r="AD197" s="16"/>
    </row>
    <row r="198" spans="1:30" ht="18" customHeight="1" x14ac:dyDescent="0.35">
      <c r="A198" s="239"/>
      <c r="B198" s="224"/>
      <c r="C198" s="224"/>
      <c r="D198" s="222"/>
      <c r="E198" s="222"/>
      <c r="F198" s="223"/>
      <c r="G198" s="432" t="str">
        <f>IF('PD3'!$F198&lt;&gt;"",'PD3'!$C198*'PD3'!$D198+E198,"")</f>
        <v/>
      </c>
      <c r="H198" s="432" t="str">
        <f>IF('PD3'!$G198&lt;&gt;"",'PD3'!$G198*VLOOKUP('PD3'!$F198,'Group Information'!$A$19:$B$25,2,0),"")</f>
        <v/>
      </c>
      <c r="I198" s="241"/>
      <c r="J198" s="16"/>
      <c r="K198" s="16"/>
      <c r="L198" s="16"/>
      <c r="M198" s="16"/>
      <c r="N198" s="23"/>
      <c r="O198" s="16"/>
      <c r="P198" s="23"/>
      <c r="Q198" s="16"/>
      <c r="R198" s="16"/>
      <c r="T198" s="23" t="str">
        <f>IF('PD3'!$S198&lt;&gt;"",'PD3'!$S198*VLOOKUP('PD3'!$R198,#REF!,2,0),"")</f>
        <v/>
      </c>
      <c r="U198" s="16"/>
      <c r="V198" s="16"/>
      <c r="W198" s="16"/>
      <c r="X198" s="16"/>
      <c r="Y198" s="16"/>
      <c r="Z198" s="16"/>
      <c r="AA198" s="16"/>
      <c r="AB198" s="16"/>
      <c r="AC198" s="16"/>
      <c r="AD198" s="16"/>
    </row>
    <row r="199" spans="1:30" ht="18" customHeight="1" x14ac:dyDescent="0.35">
      <c r="A199" s="239"/>
      <c r="B199" s="224"/>
      <c r="C199" s="224"/>
      <c r="D199" s="222"/>
      <c r="E199" s="222"/>
      <c r="F199" s="223"/>
      <c r="G199" s="432" t="str">
        <f>IF('PD3'!$F199&lt;&gt;"",'PD3'!$C199*'PD3'!$D199+E199,"")</f>
        <v/>
      </c>
      <c r="H199" s="432" t="str">
        <f>IF('PD3'!$G199&lt;&gt;"",'PD3'!$G199*VLOOKUP('PD3'!$F199,'Group Information'!$A$19:$B$25,2,0),"")</f>
        <v/>
      </c>
      <c r="I199" s="241"/>
      <c r="J199" s="16"/>
      <c r="K199" s="16"/>
      <c r="L199" s="16"/>
      <c r="M199" s="16"/>
      <c r="N199" s="23"/>
      <c r="O199" s="16"/>
      <c r="P199" s="23"/>
      <c r="Q199" s="16"/>
      <c r="R199" s="16"/>
      <c r="T199" s="23" t="str">
        <f>IF('PD3'!$S199&lt;&gt;"",'PD3'!$S199*VLOOKUP('PD3'!$R199,#REF!,2,0),"")</f>
        <v/>
      </c>
      <c r="U199" s="16"/>
      <c r="V199" s="16"/>
      <c r="W199" s="16"/>
      <c r="X199" s="16"/>
      <c r="Y199" s="16"/>
      <c r="Z199" s="16"/>
      <c r="AA199" s="16"/>
      <c r="AB199" s="16"/>
      <c r="AC199" s="16"/>
      <c r="AD199" s="16"/>
    </row>
    <row r="200" spans="1:30" ht="18" customHeight="1" x14ac:dyDescent="0.35">
      <c r="A200" s="239"/>
      <c r="B200" s="224"/>
      <c r="C200" s="224"/>
      <c r="D200" s="222"/>
      <c r="E200" s="222"/>
      <c r="F200" s="223"/>
      <c r="G200" s="432" t="str">
        <f>IF('PD3'!$F200&lt;&gt;"",'PD3'!$C200*'PD3'!$D200+E200,"")</f>
        <v/>
      </c>
      <c r="H200" s="432" t="str">
        <f>IF('PD3'!$G200&lt;&gt;"",'PD3'!$G200*VLOOKUP('PD3'!$F200,'Group Information'!$A$19:$B$25,2,0),"")</f>
        <v/>
      </c>
      <c r="I200" s="241"/>
      <c r="J200" s="16"/>
      <c r="K200" s="16"/>
      <c r="L200" s="16"/>
      <c r="M200" s="16"/>
      <c r="N200" s="23"/>
      <c r="O200" s="16"/>
      <c r="P200" s="23"/>
      <c r="Q200" s="16"/>
      <c r="R200" s="16"/>
      <c r="T200" s="23" t="str">
        <f>IF('PD3'!$S200&lt;&gt;"",'PD3'!$S200*VLOOKUP('PD3'!$R200,#REF!,2,0),"")</f>
        <v/>
      </c>
      <c r="U200" s="16"/>
      <c r="V200" s="16"/>
      <c r="W200" s="16"/>
      <c r="X200" s="16"/>
      <c r="Y200" s="16"/>
      <c r="Z200" s="16"/>
      <c r="AA200" s="16"/>
      <c r="AB200" s="16"/>
      <c r="AC200" s="16"/>
      <c r="AD200" s="16"/>
    </row>
    <row r="201" spans="1:30" ht="18" customHeight="1" x14ac:dyDescent="0.35">
      <c r="A201" s="239"/>
      <c r="B201" s="224"/>
      <c r="C201" s="224"/>
      <c r="D201" s="222"/>
      <c r="E201" s="222"/>
      <c r="F201" s="223"/>
      <c r="G201" s="432" t="str">
        <f>IF('PD3'!$F201&lt;&gt;"",'PD3'!$C201*'PD3'!$D201+E201,"")</f>
        <v/>
      </c>
      <c r="H201" s="432" t="str">
        <f>IF('PD3'!$G201&lt;&gt;"",'PD3'!$G201*VLOOKUP('PD3'!$F201,'Group Information'!$A$19:$B$25,2,0),"")</f>
        <v/>
      </c>
      <c r="I201" s="241"/>
      <c r="J201" s="16"/>
      <c r="K201" s="16"/>
      <c r="L201" s="16"/>
      <c r="M201" s="16"/>
      <c r="N201" s="23"/>
      <c r="O201" s="16"/>
      <c r="P201" s="23"/>
      <c r="Q201" s="16"/>
      <c r="R201" s="16"/>
      <c r="T201" s="23" t="str">
        <f>IF('PD3'!$S201&lt;&gt;"",'PD3'!$S201*VLOOKUP('PD3'!$R201,#REF!,2,0),"")</f>
        <v/>
      </c>
      <c r="U201" s="16"/>
      <c r="V201" s="16"/>
      <c r="W201" s="16"/>
      <c r="X201" s="16"/>
      <c r="Y201" s="16"/>
      <c r="Z201" s="16"/>
      <c r="AA201" s="16"/>
      <c r="AB201" s="16"/>
      <c r="AC201" s="16"/>
      <c r="AD201" s="16"/>
    </row>
    <row r="202" spans="1:30" ht="18" customHeight="1" x14ac:dyDescent="0.35">
      <c r="A202" s="239"/>
      <c r="B202" s="224"/>
      <c r="C202" s="224"/>
      <c r="D202" s="222"/>
      <c r="E202" s="222"/>
      <c r="F202" s="223"/>
      <c r="G202" s="432" t="str">
        <f>IF('PD3'!$F202&lt;&gt;"",'PD3'!$C202*'PD3'!$D202+E202,"")</f>
        <v/>
      </c>
      <c r="H202" s="432" t="str">
        <f>IF('PD3'!$G202&lt;&gt;"",'PD3'!$G202*VLOOKUP('PD3'!$F202,'Group Information'!$A$19:$B$25,2,0),"")</f>
        <v/>
      </c>
      <c r="I202" s="241"/>
      <c r="J202" s="16"/>
      <c r="K202" s="16"/>
      <c r="L202" s="16"/>
      <c r="M202" s="16"/>
      <c r="N202" s="23"/>
      <c r="O202" s="16"/>
      <c r="P202" s="23"/>
      <c r="Q202" s="16"/>
      <c r="R202" s="16"/>
      <c r="T202" s="23" t="str">
        <f>IF('PD3'!$S202&lt;&gt;"",'PD3'!$S202*VLOOKUP('PD3'!$R202,#REF!,2,0),"")</f>
        <v/>
      </c>
      <c r="U202" s="16"/>
      <c r="V202" s="16"/>
      <c r="W202" s="16"/>
      <c r="X202" s="16"/>
      <c r="Y202" s="16"/>
      <c r="Z202" s="16"/>
      <c r="AA202" s="16"/>
      <c r="AB202" s="16"/>
      <c r="AC202" s="16"/>
      <c r="AD202" s="16"/>
    </row>
    <row r="203" spans="1:30" ht="18" customHeight="1" x14ac:dyDescent="0.35">
      <c r="A203" s="239"/>
      <c r="B203" s="224"/>
      <c r="C203" s="224"/>
      <c r="D203" s="222"/>
      <c r="E203" s="222"/>
      <c r="F203" s="223"/>
      <c r="G203" s="432" t="str">
        <f>IF('PD3'!$F203&lt;&gt;"",'PD3'!$C203*'PD3'!$D203+E203,"")</f>
        <v/>
      </c>
      <c r="H203" s="432" t="str">
        <f>IF('PD3'!$G203&lt;&gt;"",'PD3'!$G203*VLOOKUP('PD3'!$F203,'Group Information'!$A$19:$B$25,2,0),"")</f>
        <v/>
      </c>
      <c r="I203" s="241"/>
      <c r="J203" s="16"/>
      <c r="K203" s="16"/>
      <c r="L203" s="16"/>
      <c r="M203" s="16"/>
      <c r="N203" s="23"/>
      <c r="O203" s="16"/>
      <c r="P203" s="23"/>
      <c r="Q203" s="16"/>
      <c r="R203" s="16"/>
      <c r="T203" s="23" t="str">
        <f>IF('PD3'!$S203&lt;&gt;"",'PD3'!$S203*VLOOKUP('PD3'!$R203,#REF!,2,0),"")</f>
        <v/>
      </c>
      <c r="U203" s="16"/>
      <c r="V203" s="16"/>
      <c r="W203" s="16"/>
      <c r="X203" s="16"/>
      <c r="Y203" s="16"/>
      <c r="Z203" s="16"/>
      <c r="AA203" s="16"/>
      <c r="AB203" s="16"/>
      <c r="AC203" s="16"/>
      <c r="AD203" s="16"/>
    </row>
    <row r="204" spans="1:30" ht="18" customHeight="1" x14ac:dyDescent="0.35">
      <c r="A204" s="239"/>
      <c r="B204" s="224"/>
      <c r="C204" s="224"/>
      <c r="D204" s="222"/>
      <c r="E204" s="222"/>
      <c r="F204" s="223"/>
      <c r="G204" s="432" t="str">
        <f>IF('PD3'!$F204&lt;&gt;"",'PD3'!$C204*'PD3'!$D204+E204,"")</f>
        <v/>
      </c>
      <c r="H204" s="432" t="str">
        <f>IF('PD3'!$G204&lt;&gt;"",'PD3'!$G204*VLOOKUP('PD3'!$F204,'Group Information'!$A$19:$B$25,2,0),"")</f>
        <v/>
      </c>
      <c r="I204" s="241"/>
      <c r="J204" s="16"/>
      <c r="K204" s="16"/>
      <c r="L204" s="16"/>
      <c r="M204" s="16"/>
      <c r="N204" s="23"/>
      <c r="O204" s="16"/>
      <c r="P204" s="23"/>
      <c r="Q204" s="16"/>
      <c r="R204" s="16"/>
      <c r="T204" s="23" t="str">
        <f>IF('PD3'!$S204&lt;&gt;"",'PD3'!$S204*VLOOKUP('PD3'!$R204,#REF!,2,0),"")</f>
        <v/>
      </c>
      <c r="U204" s="16"/>
      <c r="V204" s="16"/>
      <c r="W204" s="16"/>
      <c r="X204" s="16"/>
      <c r="Y204" s="16"/>
      <c r="Z204" s="16"/>
      <c r="AA204" s="16"/>
      <c r="AB204" s="16"/>
      <c r="AC204" s="16"/>
      <c r="AD204" s="16"/>
    </row>
    <row r="205" spans="1:30" ht="18" customHeight="1" x14ac:dyDescent="0.35">
      <c r="A205" s="239"/>
      <c r="B205" s="224"/>
      <c r="C205" s="224"/>
      <c r="D205" s="222"/>
      <c r="E205" s="222"/>
      <c r="F205" s="223"/>
      <c r="G205" s="432" t="str">
        <f>IF('PD3'!$F205&lt;&gt;"",'PD3'!$C205*'PD3'!$D205+E205,"")</f>
        <v/>
      </c>
      <c r="H205" s="432" t="str">
        <f>IF('PD3'!$G205&lt;&gt;"",'PD3'!$G205*VLOOKUP('PD3'!$F205,'Group Information'!$A$19:$B$25,2,0),"")</f>
        <v/>
      </c>
      <c r="I205" s="241"/>
      <c r="J205" s="16"/>
      <c r="K205" s="16"/>
      <c r="L205" s="16"/>
      <c r="M205" s="16"/>
      <c r="N205" s="23"/>
      <c r="O205" s="16"/>
      <c r="P205" s="23"/>
      <c r="Q205" s="16"/>
      <c r="R205" s="16"/>
      <c r="T205" s="23" t="str">
        <f>IF('PD3'!$S205&lt;&gt;"",'PD3'!$S205*VLOOKUP('PD3'!$R205,#REF!,2,0),"")</f>
        <v/>
      </c>
      <c r="U205" s="16"/>
      <c r="V205" s="16"/>
      <c r="W205" s="16"/>
      <c r="X205" s="16"/>
      <c r="Y205" s="16"/>
      <c r="Z205" s="16"/>
      <c r="AA205" s="16"/>
      <c r="AB205" s="16"/>
      <c r="AC205" s="16"/>
      <c r="AD205" s="16"/>
    </row>
    <row r="206" spans="1:30" ht="18" customHeight="1" x14ac:dyDescent="0.35">
      <c r="A206" s="239"/>
      <c r="B206" s="224"/>
      <c r="C206" s="224"/>
      <c r="D206" s="222"/>
      <c r="E206" s="222"/>
      <c r="F206" s="223"/>
      <c r="G206" s="432" t="str">
        <f>IF('PD3'!$F206&lt;&gt;"",'PD3'!$C206*'PD3'!$D206+E206,"")</f>
        <v/>
      </c>
      <c r="H206" s="432" t="str">
        <f>IF('PD3'!$G206&lt;&gt;"",'PD3'!$G206*VLOOKUP('PD3'!$F206,'Group Information'!$A$19:$B$25,2,0),"")</f>
        <v/>
      </c>
      <c r="I206" s="241"/>
      <c r="J206" s="16"/>
      <c r="K206" s="16"/>
      <c r="L206" s="16"/>
      <c r="M206" s="16"/>
      <c r="N206" s="23"/>
      <c r="O206" s="16"/>
      <c r="P206" s="23"/>
      <c r="Q206" s="16"/>
      <c r="R206" s="16"/>
      <c r="T206" s="23" t="str">
        <f>IF('PD3'!$S206&lt;&gt;"",'PD3'!$S206*VLOOKUP('PD3'!$R206,#REF!,2,0),"")</f>
        <v/>
      </c>
      <c r="U206" s="16"/>
      <c r="V206" s="16"/>
      <c r="W206" s="16"/>
      <c r="X206" s="16"/>
      <c r="Y206" s="16"/>
      <c r="Z206" s="16"/>
      <c r="AA206" s="16"/>
      <c r="AB206" s="16"/>
      <c r="AC206" s="16"/>
      <c r="AD206" s="16"/>
    </row>
    <row r="207" spans="1:30" ht="18" customHeight="1" x14ac:dyDescent="0.35">
      <c r="A207" s="239"/>
      <c r="B207" s="224"/>
      <c r="C207" s="224"/>
      <c r="D207" s="222"/>
      <c r="E207" s="222"/>
      <c r="F207" s="223"/>
      <c r="G207" s="432" t="str">
        <f>IF('PD3'!$F207&lt;&gt;"",'PD3'!$C207*'PD3'!$D207+E207,"")</f>
        <v/>
      </c>
      <c r="H207" s="432" t="str">
        <f>IF('PD3'!$G207&lt;&gt;"",'PD3'!$G207*VLOOKUP('PD3'!$F207,'Group Information'!$A$19:$B$25,2,0),"")</f>
        <v/>
      </c>
      <c r="I207" s="241"/>
      <c r="J207" s="16"/>
      <c r="K207" s="16"/>
      <c r="L207" s="16"/>
      <c r="M207" s="16"/>
      <c r="N207" s="23"/>
      <c r="O207" s="16"/>
      <c r="P207" s="23"/>
      <c r="Q207" s="16"/>
      <c r="R207" s="16"/>
      <c r="T207" s="23" t="str">
        <f>IF('PD3'!$S207&lt;&gt;"",'PD3'!$S207*VLOOKUP('PD3'!$R207,#REF!,2,0),"")</f>
        <v/>
      </c>
      <c r="U207" s="16"/>
      <c r="V207" s="16"/>
      <c r="W207" s="16"/>
      <c r="X207" s="16"/>
      <c r="Y207" s="16"/>
      <c r="Z207" s="16"/>
      <c r="AA207" s="16"/>
      <c r="AB207" s="16"/>
      <c r="AC207" s="16"/>
      <c r="AD207" s="16"/>
    </row>
    <row r="208" spans="1:30" ht="18" customHeight="1" x14ac:dyDescent="0.35">
      <c r="A208" s="239"/>
      <c r="B208" s="224"/>
      <c r="C208" s="224"/>
      <c r="D208" s="222"/>
      <c r="E208" s="222"/>
      <c r="F208" s="223"/>
      <c r="G208" s="432" t="str">
        <f>IF('PD3'!$F208&lt;&gt;"",'PD3'!$C208*'PD3'!$D208+E208,"")</f>
        <v/>
      </c>
      <c r="H208" s="432" t="str">
        <f>IF('PD3'!$G208&lt;&gt;"",'PD3'!$G208*VLOOKUP('PD3'!$F208,'Group Information'!$A$19:$B$25,2,0),"")</f>
        <v/>
      </c>
      <c r="I208" s="241"/>
      <c r="J208" s="16"/>
      <c r="K208" s="16"/>
      <c r="L208" s="16"/>
      <c r="M208" s="16"/>
      <c r="N208" s="23"/>
      <c r="O208" s="16"/>
      <c r="P208" s="23"/>
      <c r="Q208" s="16"/>
      <c r="R208" s="16"/>
      <c r="T208" s="23" t="str">
        <f>IF('PD3'!$S208&lt;&gt;"",'PD3'!$S208*VLOOKUP('PD3'!$R208,#REF!,2,0),"")</f>
        <v/>
      </c>
      <c r="U208" s="16"/>
      <c r="V208" s="16"/>
      <c r="W208" s="16"/>
      <c r="X208" s="16"/>
      <c r="Y208" s="16"/>
      <c r="Z208" s="16"/>
      <c r="AA208" s="16"/>
      <c r="AB208" s="16"/>
      <c r="AC208" s="16"/>
      <c r="AD208" s="16"/>
    </row>
    <row r="209" spans="1:30" ht="18" customHeight="1" x14ac:dyDescent="0.35">
      <c r="A209" s="239"/>
      <c r="B209" s="224"/>
      <c r="C209" s="224"/>
      <c r="D209" s="222"/>
      <c r="E209" s="222"/>
      <c r="F209" s="223"/>
      <c r="G209" s="432" t="str">
        <f>IF('PD3'!$F209&lt;&gt;"",'PD3'!$C209*'PD3'!$D209+E209,"")</f>
        <v/>
      </c>
      <c r="H209" s="432" t="str">
        <f>IF('PD3'!$G209&lt;&gt;"",'PD3'!$G209*VLOOKUP('PD3'!$F209,'Group Information'!$A$19:$B$25,2,0),"")</f>
        <v/>
      </c>
      <c r="I209" s="241"/>
      <c r="J209" s="16"/>
      <c r="K209" s="16"/>
      <c r="L209" s="16"/>
      <c r="M209" s="16"/>
      <c r="N209" s="23"/>
      <c r="O209" s="16"/>
      <c r="P209" s="23"/>
      <c r="Q209" s="16"/>
      <c r="R209" s="16"/>
      <c r="T209" s="23" t="str">
        <f>IF('PD3'!$S209&lt;&gt;"",'PD3'!$S209*VLOOKUP('PD3'!$R209,#REF!,2,0),"")</f>
        <v/>
      </c>
      <c r="U209" s="16"/>
      <c r="V209" s="16"/>
      <c r="W209" s="16"/>
      <c r="X209" s="16"/>
      <c r="Y209" s="16"/>
      <c r="Z209" s="16"/>
      <c r="AA209" s="16"/>
      <c r="AB209" s="16"/>
      <c r="AC209" s="16"/>
      <c r="AD209" s="16"/>
    </row>
    <row r="210" spans="1:30" ht="18" customHeight="1" x14ac:dyDescent="0.35">
      <c r="A210" s="239"/>
      <c r="B210" s="224"/>
      <c r="C210" s="224"/>
      <c r="D210" s="222"/>
      <c r="E210" s="222"/>
      <c r="F210" s="223"/>
      <c r="G210" s="432" t="str">
        <f>IF('PD3'!$F210&lt;&gt;"",'PD3'!$C210*'PD3'!$D210+E210,"")</f>
        <v/>
      </c>
      <c r="H210" s="432" t="str">
        <f>IF('PD3'!$G210&lt;&gt;"",'PD3'!$G210*VLOOKUP('PD3'!$F210,'Group Information'!$A$19:$B$25,2,0),"")</f>
        <v/>
      </c>
      <c r="I210" s="241"/>
      <c r="J210" s="16"/>
      <c r="K210" s="16"/>
      <c r="L210" s="16"/>
      <c r="M210" s="16"/>
      <c r="N210" s="23"/>
      <c r="O210" s="16"/>
      <c r="P210" s="23"/>
      <c r="Q210" s="16"/>
      <c r="R210" s="16"/>
      <c r="T210" s="23" t="str">
        <f>IF('PD3'!$S210&lt;&gt;"",'PD3'!$S210*VLOOKUP('PD3'!$R210,#REF!,2,0),"")</f>
        <v/>
      </c>
      <c r="U210" s="16"/>
      <c r="V210" s="16"/>
      <c r="W210" s="16"/>
      <c r="X210" s="16"/>
      <c r="Y210" s="16"/>
      <c r="Z210" s="16"/>
      <c r="AA210" s="16"/>
      <c r="AB210" s="16"/>
      <c r="AC210" s="16"/>
      <c r="AD210" s="16"/>
    </row>
    <row r="211" spans="1:30" ht="18" customHeight="1" x14ac:dyDescent="0.35">
      <c r="A211" s="239"/>
      <c r="B211" s="224"/>
      <c r="C211" s="224"/>
      <c r="D211" s="222"/>
      <c r="E211" s="222"/>
      <c r="F211" s="223"/>
      <c r="G211" s="432" t="str">
        <f>IF('PD3'!$F211&lt;&gt;"",'PD3'!$C211*'PD3'!$D211+E211,"")</f>
        <v/>
      </c>
      <c r="H211" s="432" t="str">
        <f>IF('PD3'!$G211&lt;&gt;"",'PD3'!$G211*VLOOKUP('PD3'!$F211,'Group Information'!$A$19:$B$25,2,0),"")</f>
        <v/>
      </c>
      <c r="I211" s="241"/>
      <c r="J211" s="16"/>
      <c r="K211" s="16"/>
      <c r="L211" s="16"/>
      <c r="M211" s="16"/>
      <c r="N211" s="23"/>
      <c r="O211" s="16"/>
      <c r="P211" s="23"/>
      <c r="Q211" s="16"/>
      <c r="R211" s="16"/>
      <c r="T211" s="23" t="str">
        <f>IF('PD3'!$S211&lt;&gt;"",'PD3'!$S211*VLOOKUP('PD3'!$R211,#REF!,2,0),"")</f>
        <v/>
      </c>
      <c r="U211" s="16"/>
      <c r="V211" s="16"/>
      <c r="W211" s="16"/>
      <c r="X211" s="16"/>
      <c r="Y211" s="16"/>
      <c r="Z211" s="16"/>
      <c r="AA211" s="16"/>
      <c r="AB211" s="16"/>
      <c r="AC211" s="16"/>
      <c r="AD211" s="16"/>
    </row>
    <row r="212" spans="1:30" ht="18" customHeight="1" x14ac:dyDescent="0.35">
      <c r="A212" s="239"/>
      <c r="B212" s="224"/>
      <c r="C212" s="224"/>
      <c r="D212" s="222"/>
      <c r="E212" s="222"/>
      <c r="F212" s="223"/>
      <c r="G212" s="432" t="str">
        <f>IF('PD3'!$F212&lt;&gt;"",'PD3'!$C212*'PD3'!$D212+E212,"")</f>
        <v/>
      </c>
      <c r="H212" s="432" t="str">
        <f>IF('PD3'!$G212&lt;&gt;"",'PD3'!$G212*VLOOKUP('PD3'!$F212,'Group Information'!$A$19:$B$25,2,0),"")</f>
        <v/>
      </c>
      <c r="I212" s="241"/>
      <c r="J212" s="16"/>
      <c r="K212" s="16"/>
      <c r="L212" s="16"/>
      <c r="M212" s="16"/>
      <c r="N212" s="23"/>
      <c r="O212" s="16"/>
      <c r="P212" s="23"/>
      <c r="Q212" s="16"/>
      <c r="R212" s="16"/>
      <c r="T212" s="23" t="str">
        <f>IF('PD3'!$S212&lt;&gt;"",'PD3'!$S212*VLOOKUP('PD3'!$R212,#REF!,2,0),"")</f>
        <v/>
      </c>
      <c r="U212" s="16"/>
      <c r="V212" s="16"/>
      <c r="W212" s="16"/>
      <c r="X212" s="16"/>
      <c r="Y212" s="16"/>
      <c r="Z212" s="16"/>
      <c r="AA212" s="16"/>
      <c r="AB212" s="16"/>
      <c r="AC212" s="16"/>
      <c r="AD212" s="16"/>
    </row>
    <row r="213" spans="1:30" ht="18" customHeight="1" x14ac:dyDescent="0.35">
      <c r="A213" s="239"/>
      <c r="B213" s="224"/>
      <c r="C213" s="224"/>
      <c r="D213" s="222"/>
      <c r="E213" s="222"/>
      <c r="F213" s="223"/>
      <c r="G213" s="432" t="str">
        <f>IF('PD3'!$F213&lt;&gt;"",'PD3'!$C213*'PD3'!$D213+E213,"")</f>
        <v/>
      </c>
      <c r="H213" s="432" t="str">
        <f>IF('PD3'!$G213&lt;&gt;"",'PD3'!$G213*VLOOKUP('PD3'!$F213,'Group Information'!$A$19:$B$25,2,0),"")</f>
        <v/>
      </c>
      <c r="I213" s="241"/>
      <c r="J213" s="16"/>
      <c r="K213" s="16"/>
      <c r="L213" s="16"/>
      <c r="M213" s="16"/>
      <c r="N213" s="23"/>
      <c r="O213" s="16"/>
      <c r="P213" s="23"/>
      <c r="Q213" s="16"/>
      <c r="R213" s="16"/>
      <c r="T213" s="23" t="str">
        <f>IF('PD3'!$S213&lt;&gt;"",'PD3'!$S213*VLOOKUP('PD3'!$R213,#REF!,2,0),"")</f>
        <v/>
      </c>
      <c r="U213" s="16"/>
      <c r="V213" s="16"/>
      <c r="W213" s="16"/>
      <c r="X213" s="16"/>
      <c r="Y213" s="16"/>
      <c r="Z213" s="16"/>
      <c r="AA213" s="16"/>
      <c r="AB213" s="16"/>
      <c r="AC213" s="16"/>
      <c r="AD213" s="16"/>
    </row>
    <row r="214" spans="1:30" ht="18" customHeight="1" x14ac:dyDescent="0.35">
      <c r="A214" s="239"/>
      <c r="B214" s="224"/>
      <c r="C214" s="224"/>
      <c r="D214" s="222"/>
      <c r="E214" s="222"/>
      <c r="F214" s="223"/>
      <c r="G214" s="432" t="str">
        <f>IF('PD3'!$F214&lt;&gt;"",'PD3'!$C214*'PD3'!$D214+E214,"")</f>
        <v/>
      </c>
      <c r="H214" s="432" t="str">
        <f>IF('PD3'!$G214&lt;&gt;"",'PD3'!$G214*VLOOKUP('PD3'!$F214,'Group Information'!$A$19:$B$25,2,0),"")</f>
        <v/>
      </c>
      <c r="I214" s="241"/>
      <c r="J214" s="16"/>
      <c r="K214" s="16"/>
      <c r="L214" s="16"/>
      <c r="M214" s="16"/>
      <c r="N214" s="23"/>
      <c r="O214" s="16"/>
      <c r="P214" s="23"/>
      <c r="Q214" s="16"/>
      <c r="R214" s="16"/>
      <c r="T214" s="23" t="str">
        <f>IF('PD3'!$S214&lt;&gt;"",'PD3'!$S214*VLOOKUP('PD3'!$R214,#REF!,2,0),"")</f>
        <v/>
      </c>
      <c r="U214" s="16"/>
      <c r="V214" s="16"/>
      <c r="W214" s="16"/>
      <c r="X214" s="16"/>
      <c r="Y214" s="16"/>
      <c r="Z214" s="16"/>
      <c r="AA214" s="16"/>
      <c r="AB214" s="16"/>
      <c r="AC214" s="16"/>
      <c r="AD214" s="16"/>
    </row>
    <row r="215" spans="1:30" ht="18" customHeight="1" x14ac:dyDescent="0.35">
      <c r="A215" s="239"/>
      <c r="B215" s="224"/>
      <c r="C215" s="224"/>
      <c r="D215" s="222"/>
      <c r="E215" s="222"/>
      <c r="F215" s="223"/>
      <c r="G215" s="432" t="str">
        <f>IF('PD3'!$F215&lt;&gt;"",'PD3'!$C215*'PD3'!$D215+E215,"")</f>
        <v/>
      </c>
      <c r="H215" s="432" t="str">
        <f>IF('PD3'!$G215&lt;&gt;"",'PD3'!$G215*VLOOKUP('PD3'!$F215,'Group Information'!$A$19:$B$25,2,0),"")</f>
        <v/>
      </c>
      <c r="I215" s="241"/>
      <c r="J215" s="16"/>
      <c r="K215" s="16"/>
      <c r="L215" s="16"/>
      <c r="M215" s="16"/>
      <c r="N215" s="23"/>
      <c r="O215" s="16"/>
      <c r="P215" s="23"/>
      <c r="Q215" s="16"/>
      <c r="R215" s="16"/>
      <c r="T215" s="23" t="str">
        <f>IF('PD3'!$S215&lt;&gt;"",'PD3'!$S215*VLOOKUP('PD3'!$R215,#REF!,2,0),"")</f>
        <v/>
      </c>
      <c r="U215" s="16"/>
      <c r="V215" s="16"/>
      <c r="W215" s="16"/>
      <c r="X215" s="16"/>
      <c r="Y215" s="16"/>
      <c r="Z215" s="16"/>
      <c r="AA215" s="16"/>
      <c r="AB215" s="16"/>
      <c r="AC215" s="16"/>
      <c r="AD215" s="16"/>
    </row>
    <row r="216" spans="1:30" ht="18" customHeight="1" x14ac:dyDescent="0.35">
      <c r="A216" s="239"/>
      <c r="B216" s="224"/>
      <c r="C216" s="224"/>
      <c r="D216" s="222"/>
      <c r="E216" s="222"/>
      <c r="F216" s="223"/>
      <c r="G216" s="432" t="str">
        <f>IF('PD3'!$F216&lt;&gt;"",'PD3'!$C216*'PD3'!$D216+E216,"")</f>
        <v/>
      </c>
      <c r="H216" s="432" t="str">
        <f>IF('PD3'!$G216&lt;&gt;"",'PD3'!$G216*VLOOKUP('PD3'!$F216,'Group Information'!$A$19:$B$25,2,0),"")</f>
        <v/>
      </c>
      <c r="I216" s="241"/>
      <c r="J216" s="16"/>
      <c r="K216" s="16"/>
      <c r="L216" s="16"/>
      <c r="M216" s="16"/>
      <c r="N216" s="23"/>
      <c r="O216" s="16"/>
      <c r="P216" s="23"/>
      <c r="Q216" s="16"/>
      <c r="R216" s="16"/>
      <c r="T216" s="23" t="str">
        <f>IF('PD3'!$S216&lt;&gt;"",'PD3'!$S216*VLOOKUP('PD3'!$R216,#REF!,2,0),"")</f>
        <v/>
      </c>
      <c r="U216" s="16"/>
      <c r="V216" s="16"/>
      <c r="W216" s="16"/>
      <c r="X216" s="16"/>
      <c r="Y216" s="16"/>
      <c r="Z216" s="16"/>
      <c r="AA216" s="16"/>
      <c r="AB216" s="16"/>
      <c r="AC216" s="16"/>
      <c r="AD216" s="16"/>
    </row>
    <row r="217" spans="1:30" ht="18" customHeight="1" x14ac:dyDescent="0.35">
      <c r="A217" s="239"/>
      <c r="B217" s="224"/>
      <c r="C217" s="224"/>
      <c r="D217" s="222"/>
      <c r="E217" s="222"/>
      <c r="F217" s="223"/>
      <c r="G217" s="432" t="str">
        <f>IF('PD3'!$F217&lt;&gt;"",'PD3'!$C217*'PD3'!$D217+E217,"")</f>
        <v/>
      </c>
      <c r="H217" s="432" t="str">
        <f>IF('PD3'!$G217&lt;&gt;"",'PD3'!$G217*VLOOKUP('PD3'!$F217,'Group Information'!$A$19:$B$25,2,0),"")</f>
        <v/>
      </c>
      <c r="I217" s="241"/>
      <c r="J217" s="16"/>
      <c r="K217" s="16"/>
      <c r="L217" s="16"/>
      <c r="M217" s="16"/>
      <c r="N217" s="23"/>
      <c r="O217" s="16"/>
      <c r="P217" s="23"/>
      <c r="Q217" s="16"/>
      <c r="R217" s="16"/>
      <c r="T217" s="23" t="str">
        <f>IF('PD3'!$S217&lt;&gt;"",'PD3'!$S217*VLOOKUP('PD3'!$R217,#REF!,2,0),"")</f>
        <v/>
      </c>
      <c r="U217" s="16"/>
      <c r="V217" s="16"/>
      <c r="W217" s="16"/>
      <c r="X217" s="16"/>
      <c r="Y217" s="16"/>
      <c r="Z217" s="16"/>
      <c r="AA217" s="16"/>
      <c r="AB217" s="16"/>
      <c r="AC217" s="16"/>
      <c r="AD217" s="16"/>
    </row>
    <row r="218" spans="1:30" ht="18" customHeight="1" x14ac:dyDescent="0.35">
      <c r="A218" s="239"/>
      <c r="B218" s="224"/>
      <c r="C218" s="224"/>
      <c r="D218" s="222"/>
      <c r="E218" s="222"/>
      <c r="F218" s="223"/>
      <c r="G218" s="432" t="str">
        <f>IF('PD3'!$F218&lt;&gt;"",'PD3'!$C218*'PD3'!$D218+E218,"")</f>
        <v/>
      </c>
      <c r="H218" s="432" t="str">
        <f>IF('PD3'!$G218&lt;&gt;"",'PD3'!$G218*VLOOKUP('PD3'!$F218,'Group Information'!$A$19:$B$25,2,0),"")</f>
        <v/>
      </c>
      <c r="I218" s="241"/>
      <c r="J218" s="16"/>
      <c r="K218" s="16"/>
      <c r="L218" s="16"/>
      <c r="M218" s="16"/>
      <c r="N218" s="23"/>
      <c r="O218" s="16"/>
      <c r="P218" s="23"/>
      <c r="Q218" s="16"/>
      <c r="R218" s="16"/>
      <c r="T218" s="23" t="str">
        <f>IF('PD3'!$S218&lt;&gt;"",'PD3'!$S218*VLOOKUP('PD3'!$R218,#REF!,2,0),"")</f>
        <v/>
      </c>
      <c r="U218" s="16"/>
      <c r="V218" s="16"/>
      <c r="W218" s="16"/>
      <c r="X218" s="16"/>
      <c r="Y218" s="16"/>
      <c r="Z218" s="16"/>
      <c r="AA218" s="16"/>
      <c r="AB218" s="16"/>
      <c r="AC218" s="16"/>
      <c r="AD218" s="16"/>
    </row>
    <row r="219" spans="1:30" ht="18" customHeight="1" x14ac:dyDescent="0.35">
      <c r="A219" s="239"/>
      <c r="B219" s="224"/>
      <c r="C219" s="224"/>
      <c r="D219" s="222"/>
      <c r="E219" s="222"/>
      <c r="F219" s="223"/>
      <c r="G219" s="432" t="str">
        <f>IF('PD3'!$F219&lt;&gt;"",'PD3'!$C219*'PD3'!$D219+E219,"")</f>
        <v/>
      </c>
      <c r="H219" s="432" t="str">
        <f>IF('PD3'!$G219&lt;&gt;"",'PD3'!$G219*VLOOKUP('PD3'!$F219,'Group Information'!$A$19:$B$25,2,0),"")</f>
        <v/>
      </c>
      <c r="I219" s="241"/>
      <c r="J219" s="16"/>
      <c r="K219" s="16"/>
      <c r="L219" s="16"/>
      <c r="M219" s="16"/>
      <c r="N219" s="23"/>
      <c r="O219" s="16"/>
      <c r="P219" s="23"/>
      <c r="Q219" s="16"/>
      <c r="R219" s="16"/>
      <c r="T219" s="23" t="str">
        <f>IF('PD3'!$S219&lt;&gt;"",'PD3'!$S219*VLOOKUP('PD3'!$R219,#REF!,2,0),"")</f>
        <v/>
      </c>
      <c r="U219" s="16"/>
      <c r="V219" s="16"/>
      <c r="W219" s="16"/>
      <c r="X219" s="16"/>
      <c r="Y219" s="16"/>
      <c r="Z219" s="16"/>
      <c r="AA219" s="16"/>
      <c r="AB219" s="16"/>
      <c r="AC219" s="16"/>
      <c r="AD219" s="16"/>
    </row>
    <row r="220" spans="1:30" ht="18" customHeight="1" x14ac:dyDescent="0.35">
      <c r="A220" s="239"/>
      <c r="B220" s="224"/>
      <c r="C220" s="224"/>
      <c r="D220" s="222"/>
      <c r="E220" s="222"/>
      <c r="F220" s="223"/>
      <c r="G220" s="432" t="str">
        <f>IF('PD3'!$F220&lt;&gt;"",'PD3'!$C220*'PD3'!$D220+E220,"")</f>
        <v/>
      </c>
      <c r="H220" s="432" t="str">
        <f>IF('PD3'!$G220&lt;&gt;"",'PD3'!$G220*VLOOKUP('PD3'!$F220,'Group Information'!$A$19:$B$25,2,0),"")</f>
        <v/>
      </c>
      <c r="I220" s="241"/>
      <c r="J220" s="16"/>
      <c r="K220" s="16"/>
      <c r="L220" s="16"/>
      <c r="M220" s="16"/>
      <c r="N220" s="23"/>
      <c r="O220" s="16"/>
      <c r="P220" s="23"/>
      <c r="Q220" s="16"/>
      <c r="R220" s="16"/>
      <c r="T220" s="23" t="str">
        <f>IF('PD3'!$S220&lt;&gt;"",'PD3'!$S220*VLOOKUP('PD3'!$R220,#REF!,2,0),"")</f>
        <v/>
      </c>
      <c r="U220" s="16"/>
      <c r="V220" s="16"/>
      <c r="W220" s="16"/>
      <c r="X220" s="16"/>
      <c r="Y220" s="16"/>
      <c r="Z220" s="16"/>
      <c r="AA220" s="16"/>
      <c r="AB220" s="16"/>
      <c r="AC220" s="16"/>
      <c r="AD220" s="16"/>
    </row>
    <row r="221" spans="1:30" ht="18" customHeight="1" x14ac:dyDescent="0.35">
      <c r="A221" s="239"/>
      <c r="B221" s="224"/>
      <c r="C221" s="224"/>
      <c r="D221" s="222"/>
      <c r="E221" s="222"/>
      <c r="F221" s="223"/>
      <c r="G221" s="432" t="str">
        <f>IF('PD3'!$F221&lt;&gt;"",'PD3'!$C221*'PD3'!$D221+E221,"")</f>
        <v/>
      </c>
      <c r="H221" s="432" t="str">
        <f>IF('PD3'!$G221&lt;&gt;"",'PD3'!$G221*VLOOKUP('PD3'!$F221,'Group Information'!$A$19:$B$25,2,0),"")</f>
        <v/>
      </c>
      <c r="I221" s="241"/>
      <c r="J221" s="16"/>
      <c r="K221" s="16"/>
      <c r="L221" s="16"/>
      <c r="M221" s="16"/>
      <c r="N221" s="23"/>
      <c r="O221" s="16"/>
      <c r="P221" s="23"/>
      <c r="Q221" s="16"/>
      <c r="R221" s="16"/>
      <c r="T221" s="23" t="str">
        <f>IF('PD3'!$S221&lt;&gt;"",'PD3'!$S221*VLOOKUP('PD3'!$R221,#REF!,2,0),"")</f>
        <v/>
      </c>
      <c r="U221" s="16"/>
      <c r="V221" s="16"/>
      <c r="W221" s="16"/>
      <c r="X221" s="16"/>
      <c r="Y221" s="16"/>
      <c r="Z221" s="16"/>
      <c r="AA221" s="16"/>
      <c r="AB221" s="16"/>
      <c r="AC221" s="16"/>
      <c r="AD221" s="16"/>
    </row>
    <row r="222" spans="1:30" ht="18" customHeight="1" x14ac:dyDescent="0.35">
      <c r="A222" s="239"/>
      <c r="B222" s="224"/>
      <c r="C222" s="224"/>
      <c r="D222" s="222"/>
      <c r="E222" s="222"/>
      <c r="F222" s="223"/>
      <c r="G222" s="432" t="str">
        <f>IF('PD3'!$F222&lt;&gt;"",'PD3'!$C222*'PD3'!$D222+E222,"")</f>
        <v/>
      </c>
      <c r="H222" s="432" t="str">
        <f>IF('PD3'!$G222&lt;&gt;"",'PD3'!$G222*VLOOKUP('PD3'!$F222,'Group Information'!$A$19:$B$25,2,0),"")</f>
        <v/>
      </c>
      <c r="I222" s="241"/>
      <c r="J222" s="16"/>
      <c r="K222" s="16"/>
      <c r="L222" s="16"/>
      <c r="M222" s="16"/>
      <c r="N222" s="23"/>
      <c r="O222" s="16"/>
      <c r="P222" s="23"/>
      <c r="Q222" s="16"/>
      <c r="R222" s="16"/>
      <c r="T222" s="23" t="str">
        <f>IF('PD3'!$S222&lt;&gt;"",'PD3'!$S222*VLOOKUP('PD3'!$R222,#REF!,2,0),"")</f>
        <v/>
      </c>
      <c r="U222" s="16"/>
      <c r="V222" s="16"/>
      <c r="W222" s="16"/>
      <c r="X222" s="16"/>
      <c r="Y222" s="16"/>
      <c r="Z222" s="16"/>
      <c r="AA222" s="16"/>
      <c r="AB222" s="16"/>
      <c r="AC222" s="16"/>
      <c r="AD222" s="16"/>
    </row>
    <row r="223" spans="1:30" ht="18" customHeight="1" x14ac:dyDescent="0.35">
      <c r="A223" s="239"/>
      <c r="B223" s="224"/>
      <c r="C223" s="224"/>
      <c r="D223" s="222"/>
      <c r="E223" s="222"/>
      <c r="F223" s="223"/>
      <c r="G223" s="432" t="str">
        <f>IF('PD3'!$F223&lt;&gt;"",'PD3'!$C223*'PD3'!$D223+E223,"")</f>
        <v/>
      </c>
      <c r="H223" s="432" t="str">
        <f>IF('PD3'!$G223&lt;&gt;"",'PD3'!$G223*VLOOKUP('PD3'!$F223,'Group Information'!$A$19:$B$25,2,0),"")</f>
        <v/>
      </c>
      <c r="I223" s="241"/>
      <c r="J223" s="16"/>
      <c r="K223" s="16"/>
      <c r="L223" s="16"/>
      <c r="M223" s="16"/>
      <c r="N223" s="23"/>
      <c r="O223" s="16"/>
      <c r="P223" s="23"/>
      <c r="Q223" s="16"/>
      <c r="R223" s="16"/>
      <c r="T223" s="23" t="str">
        <f>IF('PD3'!$S223&lt;&gt;"",'PD3'!$S223*VLOOKUP('PD3'!$R223,#REF!,2,0),"")</f>
        <v/>
      </c>
      <c r="U223" s="16"/>
      <c r="V223" s="16"/>
      <c r="W223" s="16"/>
      <c r="X223" s="16"/>
      <c r="Y223" s="16"/>
      <c r="Z223" s="16"/>
      <c r="AA223" s="16"/>
      <c r="AB223" s="16"/>
      <c r="AC223" s="16"/>
      <c r="AD223" s="16"/>
    </row>
    <row r="224" spans="1:30" ht="18" customHeight="1" x14ac:dyDescent="0.35">
      <c r="A224" s="239"/>
      <c r="B224" s="224"/>
      <c r="C224" s="224"/>
      <c r="D224" s="222"/>
      <c r="E224" s="222"/>
      <c r="F224" s="223"/>
      <c r="G224" s="432" t="str">
        <f>IF('PD3'!$F224&lt;&gt;"",'PD3'!$C224*'PD3'!$D224+E224,"")</f>
        <v/>
      </c>
      <c r="H224" s="432" t="str">
        <f>IF('PD3'!$G224&lt;&gt;"",'PD3'!$G224*VLOOKUP('PD3'!$F224,'Group Information'!$A$19:$B$25,2,0),"")</f>
        <v/>
      </c>
      <c r="I224" s="241"/>
      <c r="J224" s="16"/>
      <c r="K224" s="16"/>
      <c r="L224" s="16"/>
      <c r="M224" s="16"/>
      <c r="N224" s="23"/>
      <c r="O224" s="16"/>
      <c r="P224" s="23"/>
      <c r="Q224" s="16"/>
      <c r="R224" s="16"/>
      <c r="T224" s="23" t="str">
        <f>IF('PD3'!$S224&lt;&gt;"",'PD3'!$S224*VLOOKUP('PD3'!$R224,#REF!,2,0),"")</f>
        <v/>
      </c>
      <c r="U224" s="16"/>
      <c r="V224" s="16"/>
      <c r="W224" s="16"/>
      <c r="X224" s="16"/>
      <c r="Y224" s="16"/>
      <c r="Z224" s="16"/>
      <c r="AA224" s="16"/>
      <c r="AB224" s="16"/>
      <c r="AC224" s="16"/>
      <c r="AD224" s="16"/>
    </row>
    <row r="225" spans="1:30" ht="18" customHeight="1" x14ac:dyDescent="0.35">
      <c r="A225" s="242"/>
      <c r="B225" s="243"/>
      <c r="C225" s="243"/>
      <c r="D225" s="244"/>
      <c r="E225" s="244"/>
      <c r="F225" s="245"/>
      <c r="G225" s="433" t="str">
        <f>IF('PD3'!$F225&lt;&gt;"",'PD3'!$C225*'PD3'!$D225+E225,"")</f>
        <v/>
      </c>
      <c r="H225" s="433" t="str">
        <f>IF('PD3'!$G225&lt;&gt;"",'PD3'!$G225*VLOOKUP('PD3'!$F225,'Group Information'!$A$19:$B$25,2,0),"")</f>
        <v/>
      </c>
      <c r="I225" s="246"/>
      <c r="J225" s="16"/>
      <c r="K225" s="16"/>
      <c r="L225" s="16"/>
      <c r="M225" s="16"/>
      <c r="N225" s="23"/>
      <c r="O225" s="16"/>
      <c r="P225" s="23"/>
      <c r="Q225" s="16"/>
      <c r="R225" s="16"/>
      <c r="T225" s="23" t="str">
        <f>IF('PD3'!$S225&lt;&gt;"",'PD3'!$S225*VLOOKUP('PD3'!$R225,#REF!,2,0),"")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IF('PD3'!$W226&lt;&gt;"",'PD3'!$W226*VLOOKUP('PD3'!$V226,#REF!,2,0),"")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IF('PD3'!$V227&lt;&gt;"",'PD3'!$V227*VLOOKUP('PD3'!$U227,#REF!,2,0),"")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IF('PD3'!$V228&lt;&gt;"",'PD3'!$V228*VLOOKUP('PD3'!$U228,#REF!,2,0),"")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IF('PD3'!$V229&lt;&gt;"",'PD3'!$V229*VLOOKUP('PD3'!$U229,#REF!,2,0),"")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IF('PD3'!$V230&lt;&gt;"",'PD3'!$V230*VLOOKUP('PD3'!$U230,#REF!,2,0),"")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IF('PD3'!$V231&lt;&gt;"",'PD3'!$V231*VLOOKUP('PD3'!$U231,#REF!,2,0),"")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IF('PD3'!$V232&lt;&gt;"",'PD3'!$V232*VLOOKUP('PD3'!$U232,#REF!,2,0),"")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IF('PD3'!$V233&lt;&gt;"",'PD3'!$V233*VLOOKUP('PD3'!$U233,#REF!,2,0),"")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IF('PD3'!$V234&lt;&gt;"",'PD3'!$V234*VLOOKUP('PD3'!$U234,#REF!,2,0),"")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IF('PD3'!$V235&lt;&gt;"",'PD3'!$V235*VLOOKUP('PD3'!$U235,#REF!,2,0),"")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IF('PD3'!$V236&lt;&gt;"",'PD3'!$V236*VLOOKUP('PD3'!$U236,#REF!,2,0),"")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IF('PD3'!$V237&lt;&gt;"",'PD3'!$V237*VLOOKUP('PD3'!$U237,#REF!,2,0),"")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IF('PD3'!$V238&lt;&gt;"",'PD3'!$V238*VLOOKUP('PD3'!$U238,#REF!,2,0),"")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IF('PD3'!$V239&lt;&gt;"",'PD3'!$V239*VLOOKUP('PD3'!$U239,#REF!,2,0),"")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IF('PD3'!$V240&lt;&gt;"",'PD3'!$V240*VLOOKUP('PD3'!$U240,#REF!,2,0),"")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IF('PD3'!$V241&lt;&gt;"",'PD3'!$V241*VLOOKUP('PD3'!$U241,#REF!,2,0),"")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IF('PD3'!$V242&lt;&gt;"",'PD3'!$V242*VLOOKUP('PD3'!$U242,#REF!,2,0),"")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IF('PD3'!$V243&lt;&gt;"",'PD3'!$V243*VLOOKUP('PD3'!$U243,#REF!,2,0),"")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IF('PD3'!$V244&lt;&gt;"",'PD3'!$V244*VLOOKUP('PD3'!$U244,#REF!,2,0),"")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IF('PD3'!$V245&lt;&gt;"",'PD3'!$V245*VLOOKUP('PD3'!$U245,#REF!,2,0),"")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IF('PD3'!$V246&lt;&gt;"",'PD3'!$V246*VLOOKUP('PD3'!$U246,#REF!,2,0),"")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IF('PD3'!$V247&lt;&gt;"",'PD3'!$V247*VLOOKUP('PD3'!$U247,#REF!,2,0),"")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IF('PD3'!$V248&lt;&gt;"",'PD3'!$V248*VLOOKUP('PD3'!$U248,#REF!,2,0),"")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IF('PD3'!$V249&lt;&gt;"",'PD3'!$V249*VLOOKUP('PD3'!$U249,#REF!,2,0),"")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IF('PD3'!$V250&lt;&gt;"",'PD3'!$V250*VLOOKUP('PD3'!$U250,#REF!,2,0),"")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IF('PD3'!$V251&lt;&gt;"",'PD3'!$V251*VLOOKUP('PD3'!$U251,#REF!,2,0),"")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IF('PD3'!$V252&lt;&gt;"",'PD3'!$V252*VLOOKUP('PD3'!$U252,#REF!,2,0),"")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IF('PD3'!$V253&lt;&gt;"",'PD3'!$V253*VLOOKUP('PD3'!$U253,#REF!,2,0),"")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IF('PD3'!$V254&lt;&gt;"",'PD3'!$V254*VLOOKUP('PD3'!$U254,#REF!,2,0),"")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IF('PD3'!$V255&lt;&gt;"",'PD3'!$V255*VLOOKUP('PD3'!$U255,#REF!,2,0),"")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IF('PD3'!$V256&lt;&gt;"",'PD3'!$V256*VLOOKUP('PD3'!$U256,#REF!,2,0),"")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IF('PD3'!$V257&lt;&gt;"",'PD3'!$V257*VLOOKUP('PD3'!$U257,#REF!,2,0),"")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IF('PD3'!$V258&lt;&gt;"",'PD3'!$V258*VLOOKUP('PD3'!$U258,#REF!,2,0),"")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IF('PD3'!$V259&lt;&gt;"",'PD3'!$V259*VLOOKUP('PD3'!$U259,#REF!,2,0),"")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IF('PD3'!$V260&lt;&gt;"",'PD3'!$V260*VLOOKUP('PD3'!$U260,#REF!,2,0),"")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IF('PD3'!$V261&lt;&gt;"",'PD3'!$V261*VLOOKUP('PD3'!$U261,#REF!,2,0),"")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IF('PD3'!$V262&lt;&gt;"",'PD3'!$V262*VLOOKUP('PD3'!$U262,#REF!,2,0),"")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IF('PD3'!$V263&lt;&gt;"",'PD3'!$V263*VLOOKUP('PD3'!$U263,#REF!,2,0),"")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IF('PD3'!$V264&lt;&gt;"",'PD3'!$V264*VLOOKUP('PD3'!$U264,#REF!,2,0),"")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IF('PD3'!$V265&lt;&gt;"",'PD3'!$V265*VLOOKUP('PD3'!$U265,#REF!,2,0),"")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IF('PD3'!$V266&lt;&gt;"",'PD3'!$V266*VLOOKUP('PD3'!$U266,#REF!,2,0),"")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IF('PD3'!$V267&lt;&gt;"",'PD3'!$V267*VLOOKUP('PD3'!$U267,#REF!,2,0),"")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IF('PD3'!$V268&lt;&gt;"",'PD3'!$V268*VLOOKUP('PD3'!$U268,#REF!,2,0),"")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IF('PD3'!$V269&lt;&gt;"",'PD3'!$V269*VLOOKUP('PD3'!$U269,#REF!,2,0),"")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IF('PD3'!$V270&lt;&gt;"",'PD3'!$V270*VLOOKUP('PD3'!$U270,#REF!,2,0),"")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IF('PD3'!$V271&lt;&gt;"",'PD3'!$V271*VLOOKUP('PD3'!$U271,#REF!,2,0),"")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IF('PD3'!$V272&lt;&gt;"",'PD3'!$V272*VLOOKUP('PD3'!$U272,#REF!,2,0),"")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IF('PD3'!$V273&lt;&gt;"",'PD3'!$V273*VLOOKUP('PD3'!$U273,#REF!,2,0),"")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IF('PD3'!$V274&lt;&gt;"",'PD3'!$V274*VLOOKUP('PD3'!$U274,#REF!,2,0),"")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IF('PD3'!$V275&lt;&gt;"",'PD3'!$V275*VLOOKUP('PD3'!$U275,#REF!,2,0),"")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IF('PD3'!$V276&lt;&gt;"",'PD3'!$V276*VLOOKUP('PD3'!$U276,#REF!,2,0),"")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IF('PD3'!$V277&lt;&gt;"",'PD3'!$V277*VLOOKUP('PD3'!$U277,#REF!,2,0),"")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IF('PD3'!$V278&lt;&gt;"",'PD3'!$V278*VLOOKUP('PD3'!$U278,#REF!,2,0),"")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IF('PD3'!$V279&lt;&gt;"",'PD3'!$V279*VLOOKUP('PD3'!$U279,#REF!,2,0),"")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IF('PD3'!$V280&lt;&gt;"",'PD3'!$V280*VLOOKUP('PD3'!$U280,#REF!,2,0),"")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IF('PD3'!$V281&lt;&gt;"",'PD3'!$V281*VLOOKUP('PD3'!$U281,#REF!,2,0),"")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IF('PD3'!$V282&lt;&gt;"",'PD3'!$V282*VLOOKUP('PD3'!$U282,#REF!,2,0),"")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IF('PD3'!$V283&lt;&gt;"",'PD3'!$V283*VLOOKUP('PD3'!$U283,#REF!,2,0),"")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IF('PD3'!$V284&lt;&gt;"",'PD3'!$V284*VLOOKUP('PD3'!$U284,#REF!,2,0),"")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IF('PD3'!$V285&lt;&gt;"",'PD3'!$V285*VLOOKUP('PD3'!$U285,#REF!,2,0),"")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IF('PD3'!$V286&lt;&gt;"",'PD3'!$V286*VLOOKUP('PD3'!$U286,#REF!,2,0),"")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IF('PD3'!$V287&lt;&gt;"",'PD3'!$V287*VLOOKUP('PD3'!$U287,#REF!,2,0),"")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IF('PD3'!$V288&lt;&gt;"",'PD3'!$V288*VLOOKUP('PD3'!$U288,#REF!,2,0),"")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IF('PD3'!$V289&lt;&gt;"",'PD3'!$V289*VLOOKUP('PD3'!$U289,#REF!,2,0),"")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IF('PD3'!$V290&lt;&gt;"",'PD3'!$V290*VLOOKUP('PD3'!$U290,#REF!,2,0),"")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IF('PD3'!$V291&lt;&gt;"",'PD3'!$V291*VLOOKUP('PD3'!$U291,#REF!,2,0),"")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IF('PD3'!$V292&lt;&gt;"",'PD3'!$V292*VLOOKUP('PD3'!$U292,#REF!,2,0),"")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IF('PD3'!$V293&lt;&gt;"",'PD3'!$V293*VLOOKUP('PD3'!$U293,#REF!,2,0),"")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IF('PD3'!$V294&lt;&gt;"",'PD3'!$V294*VLOOKUP('PD3'!$U294,#REF!,2,0),"")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IF('PD3'!$V295&lt;&gt;"",'PD3'!$V295*VLOOKUP('PD3'!$U295,#REF!,2,0),"")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IF('PD3'!$V296&lt;&gt;"",'PD3'!$V296*VLOOKUP('PD3'!$U296,#REF!,2,0),"")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IF('PD3'!$V297&lt;&gt;"",'PD3'!$V297*VLOOKUP('PD3'!$U297,#REF!,2,0),"")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IF('PD3'!$V298&lt;&gt;"",'PD3'!$V298*VLOOKUP('PD3'!$U298,#REF!,2,0),"")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IF('PD3'!$V299&lt;&gt;"",'PD3'!$V299*VLOOKUP('PD3'!$U299,#REF!,2,0),"")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IF('PD3'!$V300&lt;&gt;"",'PD3'!$V300*VLOOKUP('PD3'!$U300,#REF!,2,0),"")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IF('PD3'!$V301&lt;&gt;"",'PD3'!$V301*VLOOKUP('PD3'!$U301,#REF!,2,0),"")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IF('PD3'!$V302&lt;&gt;"",'PD3'!$V302*VLOOKUP('PD3'!$U302,#REF!,2,0),"")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IF('PD3'!$V303&lt;&gt;"",'PD3'!$V303*VLOOKUP('PD3'!$U303,#REF!,2,0),"")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IF('PD3'!$V304&lt;&gt;"",'PD3'!$V304*VLOOKUP('PD3'!$U304,#REF!,2,0),"")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IF('PD3'!$V305&lt;&gt;"",'PD3'!$V305*VLOOKUP('PD3'!$U305,#REF!,2,0),"")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IF('PD3'!$V306&lt;&gt;"",'PD3'!$V306*VLOOKUP('PD3'!$U306,#REF!,2,0),"")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IF('PD3'!$V307&lt;&gt;"",'PD3'!$V307*VLOOKUP('PD3'!$U307,#REF!,2,0),"")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IF('PD3'!$V308&lt;&gt;"",'PD3'!$V308*VLOOKUP('PD3'!$U308,#REF!,2,0),"")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IF('PD3'!$V309&lt;&gt;"",'PD3'!$V309*VLOOKUP('PD3'!$U309,#REF!,2,0),"")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IF('PD3'!$V310&lt;&gt;"",'PD3'!$V310*VLOOKUP('PD3'!$U310,#REF!,2,0),"")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IF('PD3'!$V311&lt;&gt;"",'PD3'!$V311*VLOOKUP('PD3'!$U311,#REF!,2,0),"")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IF('PD3'!$V312&lt;&gt;"",'PD3'!$V312*VLOOKUP('PD3'!$U312,#REF!,2,0),"")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IF('PD3'!$V313&lt;&gt;"",'PD3'!$V313*VLOOKUP('PD3'!$U313,#REF!,2,0),"")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IF('PD3'!$V314&lt;&gt;"",'PD3'!$V314*VLOOKUP('PD3'!$U314,#REF!,2,0),"")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IF('PD3'!$V315&lt;&gt;"",'PD3'!$V315*VLOOKUP('PD3'!$U315,#REF!,2,0),"")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IF('PD3'!$V316&lt;&gt;"",'PD3'!$V316*VLOOKUP('PD3'!$U316,#REF!,2,0),"")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IF('PD3'!$V317&lt;&gt;"",'PD3'!$V317*VLOOKUP('PD3'!$U317,#REF!,2,0),"")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IF('PD3'!$V318&lt;&gt;"",'PD3'!$V318*VLOOKUP('PD3'!$U318,#REF!,2,0),"")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IF('PD3'!$V319&lt;&gt;"",'PD3'!$V319*VLOOKUP('PD3'!$U319,#REF!,2,0),"")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IF('PD3'!$V320&lt;&gt;"",'PD3'!$V320*VLOOKUP('PD3'!$U320,#REF!,2,0),"")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IF('PD3'!$V321&lt;&gt;"",'PD3'!$V321*VLOOKUP('PD3'!$U321,#REF!,2,0),"")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IF('PD3'!$V322&lt;&gt;"",'PD3'!$V322*VLOOKUP('PD3'!$U322,#REF!,2,0),"")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IF('PD3'!$V323&lt;&gt;"",'PD3'!$V323*VLOOKUP('PD3'!$U323,#REF!,2,0),"")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IF('PD3'!$V324&lt;&gt;"",'PD3'!$V324*VLOOKUP('PD3'!$U324,#REF!,2,0),"")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IF('PD3'!$V325&lt;&gt;"",'PD3'!$V325*VLOOKUP('PD3'!$U325,#REF!,2,0),"")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IF('PD3'!$V326&lt;&gt;"",'PD3'!$V326*VLOOKUP('PD3'!$U326,#REF!,2,0),"")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IF('PD3'!$V327&lt;&gt;"",'PD3'!$V327*VLOOKUP('PD3'!$U327,#REF!,2,0),"")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IF('PD3'!$V328&lt;&gt;"",'PD3'!$V328*VLOOKUP('PD3'!$U328,#REF!,2,0),"")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IF('PD3'!$V329&lt;&gt;"",'PD3'!$V329*VLOOKUP('PD3'!$U329,#REF!,2,0),"")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IF('PD3'!$V330&lt;&gt;"",'PD3'!$V330*VLOOKUP('PD3'!$U330,#REF!,2,0),"")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IF('PD3'!$V331&lt;&gt;"",'PD3'!$V331*VLOOKUP('PD3'!$U331,#REF!,2,0),"")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IF('PD3'!$V332&lt;&gt;"",'PD3'!$V332*VLOOKUP('PD3'!$U332,#REF!,2,0),"")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IF('PD3'!$V333&lt;&gt;"",'PD3'!$V333*VLOOKUP('PD3'!$U333,#REF!,2,0),"")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IF('PD3'!$V334&lt;&gt;"",'PD3'!$V334*VLOOKUP('PD3'!$U334,#REF!,2,0),"")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IF('PD3'!$V335&lt;&gt;"",'PD3'!$V335*VLOOKUP('PD3'!$U335,#REF!,2,0),"")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IF('PD3'!$V336&lt;&gt;"",'PD3'!$V336*VLOOKUP('PD3'!$U336,#REF!,2,0),"")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IF('PD3'!$V337&lt;&gt;"",'PD3'!$V337*VLOOKUP('PD3'!$U337,#REF!,2,0),"")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IF('PD3'!$V338&lt;&gt;"",'PD3'!$V338*VLOOKUP('PD3'!$U338,#REF!,2,0),"")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IF('PD3'!$V339&lt;&gt;"",'PD3'!$V339*VLOOKUP('PD3'!$U339,#REF!,2,0),"")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IF('PD3'!$V340&lt;&gt;"",'PD3'!$V340*VLOOKUP('PD3'!$U340,#REF!,2,0),"")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IF('PD3'!$V341&lt;&gt;"",'PD3'!$V341*VLOOKUP('PD3'!$U341,#REF!,2,0),"")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IF('PD3'!$V342&lt;&gt;"",'PD3'!$V342*VLOOKUP('PD3'!$U342,#REF!,2,0),"")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IF('PD3'!$V343&lt;&gt;"",'PD3'!$V343*VLOOKUP('PD3'!$U343,#REF!,2,0),"")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IF('PD3'!$V344&lt;&gt;"",'PD3'!$V344*VLOOKUP('PD3'!$U344,#REF!,2,0),"")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IF('PD3'!$V345&lt;&gt;"",'PD3'!$V345*VLOOKUP('PD3'!$U345,#REF!,2,0),"")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IF('PD3'!$V346&lt;&gt;"",'PD3'!$V346*VLOOKUP('PD3'!$U346,#REF!,2,0),"")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IF('PD3'!$V347&lt;&gt;"",'PD3'!$V347*VLOOKUP('PD3'!$U347,#REF!,2,0),"")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IF('PD3'!$V348&lt;&gt;"",'PD3'!$V348*VLOOKUP('PD3'!$U348,#REF!,2,0),"")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IF('PD3'!$V349&lt;&gt;"",'PD3'!$V349*VLOOKUP('PD3'!$U349,#REF!,2,0),"")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IF('PD3'!$V350&lt;&gt;"",'PD3'!$V350*VLOOKUP('PD3'!$U350,#REF!,2,0),"")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IF('PD3'!$V351&lt;&gt;"",'PD3'!$V351*VLOOKUP('PD3'!$U351,#REF!,2,0),"")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IF('PD3'!$V352&lt;&gt;"",'PD3'!$V352*VLOOKUP('PD3'!$U352,#REF!,2,0),"")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IF('PD3'!$V353&lt;&gt;"",'PD3'!$V353*VLOOKUP('PD3'!$U353,#REF!,2,0),"")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IF('PD3'!$V354&lt;&gt;"",'PD3'!$V354*VLOOKUP('PD3'!$U354,#REF!,2,0),"")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IF('PD3'!$V355&lt;&gt;"",'PD3'!$V355*VLOOKUP('PD3'!$U355,#REF!,2,0),"")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IF('PD3'!$V356&lt;&gt;"",'PD3'!$V356*VLOOKUP('PD3'!$U356,#REF!,2,0),"")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IF('PD3'!$V357&lt;&gt;"",'PD3'!$V357*VLOOKUP('PD3'!$U357,#REF!,2,0),"")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IF('PD3'!$V358&lt;&gt;"",'PD3'!$V358*VLOOKUP('PD3'!$U358,#REF!,2,0),"")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IF('PD3'!$V359&lt;&gt;"",'PD3'!$V359*VLOOKUP('PD3'!$U359,#REF!,2,0),"")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IF('PD3'!$V360&lt;&gt;"",'PD3'!$V360*VLOOKUP('PD3'!$U360,#REF!,2,0),"")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IF('PD3'!$V361&lt;&gt;"",'PD3'!$V361*VLOOKUP('PD3'!$U361,#REF!,2,0),"")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IF('PD3'!$V362&lt;&gt;"",'PD3'!$V362*VLOOKUP('PD3'!$U362,#REF!,2,0),"")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IF('PD3'!$V363&lt;&gt;"",'PD3'!$V363*VLOOKUP('PD3'!$U363,#REF!,2,0),"")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IF('PD3'!$V364&lt;&gt;"",'PD3'!$V364*VLOOKUP('PD3'!$U364,#REF!,2,0),"")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IF('PD3'!$V365&lt;&gt;"",'PD3'!$V365*VLOOKUP('PD3'!$U365,#REF!,2,0),"")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IF('PD3'!$V366&lt;&gt;"",'PD3'!$V366*VLOOKUP('PD3'!$U366,#REF!,2,0),"")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IF('PD3'!$V367&lt;&gt;"",'PD3'!$V367*VLOOKUP('PD3'!$U367,#REF!,2,0),"")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IF('PD3'!$V368&lt;&gt;"",'PD3'!$V368*VLOOKUP('PD3'!$U368,#REF!,2,0),"")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IF('PD3'!$V369&lt;&gt;"",'PD3'!$V369*VLOOKUP('PD3'!$U369,#REF!,2,0),"")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IF('PD3'!$V370&lt;&gt;"",'PD3'!$V370*VLOOKUP('PD3'!$U370,#REF!,2,0),"")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IF('PD3'!$V371&lt;&gt;"",'PD3'!$V371*VLOOKUP('PD3'!$U371,#REF!,2,0),"")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IF('PD3'!$V372&lt;&gt;"",'PD3'!$V372*VLOOKUP('PD3'!$U372,#REF!,2,0),"")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IF('PD3'!$V373&lt;&gt;"",'PD3'!$V373*VLOOKUP('PD3'!$U373,#REF!,2,0),"")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IF('PD3'!$V374&lt;&gt;"",'PD3'!$V374*VLOOKUP('PD3'!$U374,#REF!,2,0),"")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IF('PD3'!$V375&lt;&gt;"",'PD3'!$V375*VLOOKUP('PD3'!$U375,#REF!,2,0),"")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IF('PD3'!$V376&lt;&gt;"",'PD3'!$V376*VLOOKUP('PD3'!$U376,#REF!,2,0),"")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IF('PD3'!$V377&lt;&gt;"",'PD3'!$V377*VLOOKUP('PD3'!$U377,#REF!,2,0),"")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IF('PD3'!$V378&lt;&gt;"",'PD3'!$V378*VLOOKUP('PD3'!$U378,#REF!,2,0),"")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IF('PD3'!$V379&lt;&gt;"",'PD3'!$V379*VLOOKUP('PD3'!$U379,#REF!,2,0),"")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IF('PD3'!$V380&lt;&gt;"",'PD3'!$V380*VLOOKUP('PD3'!$U380,#REF!,2,0),"")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IF('PD3'!$V381&lt;&gt;"",'PD3'!$V381*VLOOKUP('PD3'!$U381,#REF!,2,0),"")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IF('PD3'!$V382&lt;&gt;"",'PD3'!$V382*VLOOKUP('PD3'!$U382,#REF!,2,0),"")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IF('PD3'!$V383&lt;&gt;"",'PD3'!$V383*VLOOKUP('PD3'!$U383,#REF!,2,0),"")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IF('PD3'!$V384&lt;&gt;"",'PD3'!$V384*VLOOKUP('PD3'!$U384,#REF!,2,0),"")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IF('PD3'!$V385&lt;&gt;"",'PD3'!$V385*VLOOKUP('PD3'!$U385,#REF!,2,0),"")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IF('PD3'!$V386&lt;&gt;"",'PD3'!$V386*VLOOKUP('PD3'!$U386,#REF!,2,0),"")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IF('PD3'!$V387&lt;&gt;"",'PD3'!$V387*VLOOKUP('PD3'!$U387,#REF!,2,0),"")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IF('PD3'!$V388&lt;&gt;"",'PD3'!$V388*VLOOKUP('PD3'!$U388,#REF!,2,0),"")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IF('PD3'!$V389&lt;&gt;"",'PD3'!$V389*VLOOKUP('PD3'!$U389,#REF!,2,0),"")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IF('PD3'!$V390&lt;&gt;"",'PD3'!$V390*VLOOKUP('PD3'!$U390,#REF!,2,0),"")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IF('PD3'!$V391&lt;&gt;"",'PD3'!$V391*VLOOKUP('PD3'!$U391,#REF!,2,0),"")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IF('PD3'!$V392&lt;&gt;"",'PD3'!$V392*VLOOKUP('PD3'!$U392,#REF!,2,0),"")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IF('PD3'!$V393&lt;&gt;"",'PD3'!$V393*VLOOKUP('PD3'!$U393,#REF!,2,0),"")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IF('PD3'!$V394&lt;&gt;"",'PD3'!$V394*VLOOKUP('PD3'!$U394,#REF!,2,0),"")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IF('PD3'!$V395&lt;&gt;"",'PD3'!$V395*VLOOKUP('PD3'!$U395,#REF!,2,0),"")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IF('PD3'!$V396&lt;&gt;"",'PD3'!$V396*VLOOKUP('PD3'!$U396,#REF!,2,0),"")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IF('PD3'!$V397&lt;&gt;"",'PD3'!$V397*VLOOKUP('PD3'!$U397,#REF!,2,0),"")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IF('PD3'!$V398&lt;&gt;"",'PD3'!$V398*VLOOKUP('PD3'!$U398,#REF!,2,0),"")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IF('PD3'!$V399&lt;&gt;"",'PD3'!$V399*VLOOKUP('PD3'!$U399,#REF!,2,0),"")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IF('PD3'!$V400&lt;&gt;"",'PD3'!$V400*VLOOKUP('PD3'!$U400,#REF!,2,0),"")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IF('PD3'!$V401&lt;&gt;"",'PD3'!$V401*VLOOKUP('PD3'!$U401,#REF!,2,0),"")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IF('PD3'!$V402&lt;&gt;"",'PD3'!$V402*VLOOKUP('PD3'!$U402,#REF!,2,0),"")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IF('PD3'!$V403&lt;&gt;"",'PD3'!$V403*VLOOKUP('PD3'!$U403,#REF!,2,0),"")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IF('PD3'!$V404&lt;&gt;"",'PD3'!$V404*VLOOKUP('PD3'!$U404,#REF!,2,0),"")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IF('PD3'!$V405&lt;&gt;"",'PD3'!$V405*VLOOKUP('PD3'!$U405,#REF!,2,0),"")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IF('PD3'!$V406&lt;&gt;"",'PD3'!$V406*VLOOKUP('PD3'!$U406,#REF!,2,0),"")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IF('PD3'!$V407&lt;&gt;"",'PD3'!$V407*VLOOKUP('PD3'!$U407,#REF!,2,0),"")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IF('PD3'!$V408&lt;&gt;"",'PD3'!$V408*VLOOKUP('PD3'!$U408,#REF!,2,0),"")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IF('PD3'!$V409&lt;&gt;"",'PD3'!$V409*VLOOKUP('PD3'!$U409,#REF!,2,0),"")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IF('PD3'!$V410&lt;&gt;"",'PD3'!$V410*VLOOKUP('PD3'!$U410,#REF!,2,0),"")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IF('PD3'!$V411&lt;&gt;"",'PD3'!$V411*VLOOKUP('PD3'!$U411,#REF!,2,0),"")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IF('PD3'!$V412&lt;&gt;"",'PD3'!$V412*VLOOKUP('PD3'!$U412,#REF!,2,0),"")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IF('PD3'!$V413&lt;&gt;"",'PD3'!$V413*VLOOKUP('PD3'!$U413,#REF!,2,0),"")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IF('PD3'!$V414&lt;&gt;"",'PD3'!$V414*VLOOKUP('PD3'!$U414,#REF!,2,0),"")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IF('PD3'!$V415&lt;&gt;"",'PD3'!$V415*VLOOKUP('PD3'!$U415,#REF!,2,0),"")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IF('PD3'!$V416&lt;&gt;"",'PD3'!$V416*VLOOKUP('PD3'!$U416,#REF!,2,0),"")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IF('PD3'!$V417&lt;&gt;"",'PD3'!$V417*VLOOKUP('PD3'!$U417,#REF!,2,0),"")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IF('PD3'!$V418&lt;&gt;"",'PD3'!$V418*VLOOKUP('PD3'!$U418,#REF!,2,0),"")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IF('PD3'!$V419&lt;&gt;"",'PD3'!$V419*VLOOKUP('PD3'!$U419,#REF!,2,0),"")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IF('PD3'!$V420&lt;&gt;"",'PD3'!$V420*VLOOKUP('PD3'!$U420,#REF!,2,0),"")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IF('PD3'!$V421&lt;&gt;"",'PD3'!$V421*VLOOKUP('PD3'!$U421,#REF!,2,0),"")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IF('PD3'!$V422&lt;&gt;"",'PD3'!$V422*VLOOKUP('PD3'!$U422,#REF!,2,0),"")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IF('PD3'!$V423&lt;&gt;"",'PD3'!$V423*VLOOKUP('PD3'!$U423,#REF!,2,0),"")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IF('PD3'!$V424&lt;&gt;"",'PD3'!$V424*VLOOKUP('PD3'!$U424,#REF!,2,0),"")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IF('PD3'!$V425&lt;&gt;"",'PD3'!$V425*VLOOKUP('PD3'!$U425,#REF!,2,0),"")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IF('PD3'!$V426&lt;&gt;"",'PD3'!$V426*VLOOKUP('PD3'!$U426,#REF!,2,0),"")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IF('PD3'!$V427&lt;&gt;"",'PD3'!$V427*VLOOKUP('PD3'!$U427,#REF!,2,0),"")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IF('PD3'!$V428&lt;&gt;"",'PD3'!$V428*VLOOKUP('PD3'!$U428,#REF!,2,0),"")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IF('PD3'!$V429&lt;&gt;"",'PD3'!$V429*VLOOKUP('PD3'!$U429,#REF!,2,0),"")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IF('PD3'!$V430&lt;&gt;"",'PD3'!$V430*VLOOKUP('PD3'!$U430,#REF!,2,0),"")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IF('PD3'!$V431&lt;&gt;"",'PD3'!$V431*VLOOKUP('PD3'!$U431,#REF!,2,0),"")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IF('PD3'!$V432&lt;&gt;"",'PD3'!$V432*VLOOKUP('PD3'!$U432,#REF!,2,0),"")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IF('PD3'!$V433&lt;&gt;"",'PD3'!$V433*VLOOKUP('PD3'!$U433,#REF!,2,0),"")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IF('PD3'!$V434&lt;&gt;"",'PD3'!$V434*VLOOKUP('PD3'!$U434,#REF!,2,0),"")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IF('PD3'!$V435&lt;&gt;"",'PD3'!$V435*VLOOKUP('PD3'!$U435,#REF!,2,0),"")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IF('PD3'!$V436&lt;&gt;"",'PD3'!$V436*VLOOKUP('PD3'!$U436,#REF!,2,0),"")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IF('PD3'!$V437&lt;&gt;"",'PD3'!$V437*VLOOKUP('PD3'!$U437,#REF!,2,0),"")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IF('PD3'!$V438&lt;&gt;"",'PD3'!$V438*VLOOKUP('PD3'!$U438,#REF!,2,0),"")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IF('PD3'!$V439&lt;&gt;"",'PD3'!$V439*VLOOKUP('PD3'!$U439,#REF!,2,0),"")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IF('PD3'!$V440&lt;&gt;"",'PD3'!$V440*VLOOKUP('PD3'!$U440,#REF!,2,0),"")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IF('PD3'!$V441&lt;&gt;"",'PD3'!$V441*VLOOKUP('PD3'!$U441,#REF!,2,0),"")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IF('PD3'!$V442&lt;&gt;"",'PD3'!$V442*VLOOKUP('PD3'!$U442,#REF!,2,0),"")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IF('PD3'!$V443&lt;&gt;"",'PD3'!$V443*VLOOKUP('PD3'!$U443,#REF!,2,0),"")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IF('PD3'!$V444&lt;&gt;"",'PD3'!$V444*VLOOKUP('PD3'!$U444,#REF!,2,0),"")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IF('PD3'!$V445&lt;&gt;"",'PD3'!$V445*VLOOKUP('PD3'!$U445,#REF!,2,0),"")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IF('PD3'!$V446&lt;&gt;"",'PD3'!$V446*VLOOKUP('PD3'!$U446,#REF!,2,0),"")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IF('PD3'!$V447&lt;&gt;"",'PD3'!$V447*VLOOKUP('PD3'!$U447,#REF!,2,0),"")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IF('PD3'!$V448&lt;&gt;"",'PD3'!$V448*VLOOKUP('PD3'!$U448,#REF!,2,0),"")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IF('PD3'!$V449&lt;&gt;"",'PD3'!$V449*VLOOKUP('PD3'!$U449,#REF!,2,0),"")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IF('PD3'!$V450&lt;&gt;"",'PD3'!$V450*VLOOKUP('PD3'!$U450,#REF!,2,0),"")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IF('PD3'!$V451&lt;&gt;"",'PD3'!$V451*VLOOKUP('PD3'!$U451,#REF!,2,0),"")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IF('PD3'!$V452&lt;&gt;"",'PD3'!$V452*VLOOKUP('PD3'!$U452,#REF!,2,0),"")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IF('PD3'!$V453&lt;&gt;"",'PD3'!$V453*VLOOKUP('PD3'!$U453,#REF!,2,0),"")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IF('PD3'!$V454&lt;&gt;"",'PD3'!$V454*VLOOKUP('PD3'!$U454,#REF!,2,0),"")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IF('PD3'!$V455&lt;&gt;"",'PD3'!$V455*VLOOKUP('PD3'!$U455,#REF!,2,0),"")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IF('PD3'!$V456&lt;&gt;"",'PD3'!$V456*VLOOKUP('PD3'!$U456,#REF!,2,0),"")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IF('PD3'!$V457&lt;&gt;"",'PD3'!$V457*VLOOKUP('PD3'!$U457,#REF!,2,0),"")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IF('PD3'!$V458&lt;&gt;"",'PD3'!$V458*VLOOKUP('PD3'!$U458,#REF!,2,0),"")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IF('PD3'!$V459&lt;&gt;"",'PD3'!$V459*VLOOKUP('PD3'!$U459,#REF!,2,0),"")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IF('PD3'!$V460&lt;&gt;"",'PD3'!$V460*VLOOKUP('PD3'!$U460,#REF!,2,0),"")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IF('PD3'!$V461&lt;&gt;"",'PD3'!$V461*VLOOKUP('PD3'!$U461,#REF!,2,0),"")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IF('PD3'!$V462&lt;&gt;"",'PD3'!$V462*VLOOKUP('PD3'!$U462,#REF!,2,0),"")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IF('PD3'!$V463&lt;&gt;"",'PD3'!$V463*VLOOKUP('PD3'!$U463,#REF!,2,0),"")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IF('PD3'!$V464&lt;&gt;"",'PD3'!$V464*VLOOKUP('PD3'!$U464,#REF!,2,0),"")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IF('PD3'!$V465&lt;&gt;"",'PD3'!$V465*VLOOKUP('PD3'!$U465,#REF!,2,0),"")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IF('PD3'!$V466&lt;&gt;"",'PD3'!$V466*VLOOKUP('PD3'!$U466,#REF!,2,0),"")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IF('PD3'!$V467&lt;&gt;"",'PD3'!$V467*VLOOKUP('PD3'!$U467,#REF!,2,0),"")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IF('PD3'!$V468&lt;&gt;"",'PD3'!$V468*VLOOKUP('PD3'!$U468,#REF!,2,0),"")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IF('PD3'!$V469&lt;&gt;"",'PD3'!$V469*VLOOKUP('PD3'!$U469,#REF!,2,0),"")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IF('PD3'!$V470&lt;&gt;"",'PD3'!$V470*VLOOKUP('PD3'!$U470,#REF!,2,0),"")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IF('PD3'!$V471&lt;&gt;"",'PD3'!$V471*VLOOKUP('PD3'!$U471,#REF!,2,0),"")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IF('PD3'!$V472&lt;&gt;"",'PD3'!$V472*VLOOKUP('PD3'!$U472,#REF!,2,0),"")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IF('PD3'!$V473&lt;&gt;"",'PD3'!$V473*VLOOKUP('PD3'!$U473,#REF!,2,0),"")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IF('PD3'!$V474&lt;&gt;"",'PD3'!$V474*VLOOKUP('PD3'!$U474,#REF!,2,0),"")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IF('PD3'!$V475&lt;&gt;"",'PD3'!$V475*VLOOKUP('PD3'!$U475,#REF!,2,0),"")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IF('PD3'!$V476&lt;&gt;"",'PD3'!$V476*VLOOKUP('PD3'!$U476,#REF!,2,0),"")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IF('PD3'!$V477&lt;&gt;"",'PD3'!$V477*VLOOKUP('PD3'!$U477,#REF!,2,0),"")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IF('PD3'!$V478&lt;&gt;"",'PD3'!$V478*VLOOKUP('PD3'!$U478,#REF!,2,0),"")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IF('PD3'!$V479&lt;&gt;"",'PD3'!$V479*VLOOKUP('PD3'!$U479,#REF!,2,0),"")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IF('PD3'!$V480&lt;&gt;"",'PD3'!$V480*VLOOKUP('PD3'!$U480,#REF!,2,0),"")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IF('PD3'!$V481&lt;&gt;"",'PD3'!$V481*VLOOKUP('PD3'!$U481,#REF!,2,0),"")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IF('PD3'!$V482&lt;&gt;"",'PD3'!$V482*VLOOKUP('PD3'!$U482,#REF!,2,0),"")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IF('PD3'!$V483&lt;&gt;"",'PD3'!$V483*VLOOKUP('PD3'!$U483,#REF!,2,0),"")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IF('PD3'!$V484&lt;&gt;"",'PD3'!$V484*VLOOKUP('PD3'!$U484,#REF!,2,0),"")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IF('PD3'!$V485&lt;&gt;"",'PD3'!$V485*VLOOKUP('PD3'!$U485,#REF!,2,0),"")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IF('PD3'!$V486&lt;&gt;"",'PD3'!$V486*VLOOKUP('PD3'!$U486,#REF!,2,0),"")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IF('PD3'!$V487&lt;&gt;"",'PD3'!$V487*VLOOKUP('PD3'!$U487,#REF!,2,0),"")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IF('PD3'!$V488&lt;&gt;"",'PD3'!$V488*VLOOKUP('PD3'!$U488,#REF!,2,0),"")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IF('PD3'!$V489&lt;&gt;"",'PD3'!$V489*VLOOKUP('PD3'!$U489,#REF!,2,0),"")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IF('PD3'!$V490&lt;&gt;"",'PD3'!$V490*VLOOKUP('PD3'!$U490,#REF!,2,0),"")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IF('PD3'!$V491&lt;&gt;"",'PD3'!$V491*VLOOKUP('PD3'!$U491,#REF!,2,0),"")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IF('PD3'!$V492&lt;&gt;"",'PD3'!$V492*VLOOKUP('PD3'!$U492,#REF!,2,0),"")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IF('PD3'!$V493&lt;&gt;"",'PD3'!$V493*VLOOKUP('PD3'!$U493,#REF!,2,0),"")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IF('PD3'!$V494&lt;&gt;"",'PD3'!$V494*VLOOKUP('PD3'!$U494,#REF!,2,0),"")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IF('PD3'!$V495&lt;&gt;"",'PD3'!$V495*VLOOKUP('PD3'!$U495,#REF!,2,0),"")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IF('PD3'!$V496&lt;&gt;"",'PD3'!$V496*VLOOKUP('PD3'!$U496,#REF!,2,0),"")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IF('PD3'!$V497&lt;&gt;"",'PD3'!$V497*VLOOKUP('PD3'!$U497,#REF!,2,0),"")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IF('PD3'!$V498&lt;&gt;"",'PD3'!$V498*VLOOKUP('PD3'!$U498,#REF!,2,0),"")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IF('PD3'!$V499&lt;&gt;"",'PD3'!$V499*VLOOKUP('PD3'!$U499,#REF!,2,0),"")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IF('PD3'!$V500&lt;&gt;"",'PD3'!$V500*VLOOKUP('PD3'!$U500,#REF!,2,0),"")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IF('PD3'!$V501&lt;&gt;"",'PD3'!$V501*VLOOKUP('PD3'!$U501,#REF!,2,0),"")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IF('PD3'!$V502&lt;&gt;"",'PD3'!$V502*VLOOKUP('PD3'!$U502,#REF!,2,0),"")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IF('PD3'!$V503&lt;&gt;"",'PD3'!$V503*VLOOKUP('PD3'!$U503,#REF!,2,0),"")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IF('PD3'!$V504&lt;&gt;"",'PD3'!$V504*VLOOKUP('PD3'!$U504,#REF!,2,0),"")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IF('PD3'!$V505&lt;&gt;"",'PD3'!$V505*VLOOKUP('PD3'!$U505,#REF!,2,0),"")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IF('PD3'!$V506&lt;&gt;"",'PD3'!$V506*VLOOKUP('PD3'!$U506,#REF!,2,0),"")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IF('PD3'!$V507&lt;&gt;"",'PD3'!$V507*VLOOKUP('PD3'!$U507,#REF!,2,0),"")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IF('PD3'!$V508&lt;&gt;"",'PD3'!$V508*VLOOKUP('PD3'!$U508,#REF!,2,0),"")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IF('PD3'!$V509&lt;&gt;"",'PD3'!$V509*VLOOKUP('PD3'!$U509,#REF!,2,0),"")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IF('PD3'!$V510&lt;&gt;"",'PD3'!$V510*VLOOKUP('PD3'!$U510,#REF!,2,0),"")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IF('PD3'!$V511&lt;&gt;"",'PD3'!$V511*VLOOKUP('PD3'!$U511,#REF!,2,0),"")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IF('PD3'!$V512&lt;&gt;"",'PD3'!$V512*VLOOKUP('PD3'!$U512,#REF!,2,0),"")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IF('PD3'!$V513&lt;&gt;"",'PD3'!$V513*VLOOKUP('PD3'!$U513,#REF!,2,0),"")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IF('PD3'!$V514&lt;&gt;"",'PD3'!$V514*VLOOKUP('PD3'!$U514,#REF!,2,0),"")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IF('PD3'!$V515&lt;&gt;"",'PD3'!$V515*VLOOKUP('PD3'!$U515,#REF!,2,0),"")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IF('PD3'!$V516&lt;&gt;"",'PD3'!$V516*VLOOKUP('PD3'!$U516,#REF!,2,0),"")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IF('PD3'!$V517&lt;&gt;"",'PD3'!$V517*VLOOKUP('PD3'!$U517,#REF!,2,0),"")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IF('PD3'!$V518&lt;&gt;"",'PD3'!$V518*VLOOKUP('PD3'!$U518,#REF!,2,0),"")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IF('PD3'!$V519&lt;&gt;"",'PD3'!$V519*VLOOKUP('PD3'!$U519,#REF!,2,0),"")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IF('PD3'!$V520&lt;&gt;"",'PD3'!$V520*VLOOKUP('PD3'!$U520,#REF!,2,0),"")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IF('PD3'!$V521&lt;&gt;"",'PD3'!$V521*VLOOKUP('PD3'!$U521,#REF!,2,0),"")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IF('PD3'!$V522&lt;&gt;"",'PD3'!$V522*VLOOKUP('PD3'!$U522,#REF!,2,0),"")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IF('PD3'!$V523&lt;&gt;"",'PD3'!$V523*VLOOKUP('PD3'!$U523,#REF!,2,0),"")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IF('PD3'!$V524&lt;&gt;"",'PD3'!$V524*VLOOKUP('PD3'!$U524,#REF!,2,0),"")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IF('PD3'!$V525&lt;&gt;"",'PD3'!$V525*VLOOKUP('PD3'!$U525,#REF!,2,0),"")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IF('PD3'!$V526&lt;&gt;"",'PD3'!$V526*VLOOKUP('PD3'!$U526,#REF!,2,0),"")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IF('PD3'!$V527&lt;&gt;"",'PD3'!$V527*VLOOKUP('PD3'!$U527,#REF!,2,0),"")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IF('PD3'!$V528&lt;&gt;"",'PD3'!$V528*VLOOKUP('PD3'!$U528,#REF!,2,0),"")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IF('PD3'!$V529&lt;&gt;"",'PD3'!$V529*VLOOKUP('PD3'!$U529,#REF!,2,0),"")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IF('PD3'!$V530&lt;&gt;"",'PD3'!$V530*VLOOKUP('PD3'!$U530,#REF!,2,0),"")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IF('PD3'!$V531&lt;&gt;"",'PD3'!$V531*VLOOKUP('PD3'!$U531,#REF!,2,0),"")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IF('PD3'!$V532&lt;&gt;"",'PD3'!$V532*VLOOKUP('PD3'!$U532,#REF!,2,0),"")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IF('PD3'!$V533&lt;&gt;"",'PD3'!$V533*VLOOKUP('PD3'!$U533,#REF!,2,0),"")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IF('PD3'!$V534&lt;&gt;"",'PD3'!$V534*VLOOKUP('PD3'!$U534,#REF!,2,0),"")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IF('PD3'!$V535&lt;&gt;"",'PD3'!$V535*VLOOKUP('PD3'!$U535,#REF!,2,0),"")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IF('PD3'!$V536&lt;&gt;"",'PD3'!$V536*VLOOKUP('PD3'!$U536,#REF!,2,0),"")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IF('PD3'!$V537&lt;&gt;"",'PD3'!$V537*VLOOKUP('PD3'!$U537,#REF!,2,0),"")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IF('PD3'!$V538&lt;&gt;"",'PD3'!$V538*VLOOKUP('PD3'!$U538,#REF!,2,0),"")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IF('PD3'!$V539&lt;&gt;"",'PD3'!$V539*VLOOKUP('PD3'!$U539,#REF!,2,0),"")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IF('PD3'!$V540&lt;&gt;"",'PD3'!$V540*VLOOKUP('PD3'!$U540,#REF!,2,0),"")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IF('PD3'!$V541&lt;&gt;"",'PD3'!$V541*VLOOKUP('PD3'!$U541,#REF!,2,0),"")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IF('PD3'!$V542&lt;&gt;"",'PD3'!$V542*VLOOKUP('PD3'!$U542,#REF!,2,0),"")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IF('PD3'!$V543&lt;&gt;"",'PD3'!$V543*VLOOKUP('PD3'!$U543,#REF!,2,0),"")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IF('PD3'!$V544&lt;&gt;"",'PD3'!$V544*VLOOKUP('PD3'!$U544,#REF!,2,0),"")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IF('PD3'!$V545&lt;&gt;"",'PD3'!$V545*VLOOKUP('PD3'!$U545,#REF!,2,0),"")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IF('PD3'!$V546&lt;&gt;"",'PD3'!$V546*VLOOKUP('PD3'!$U546,#REF!,2,0),"")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IF('PD3'!$V547&lt;&gt;"",'PD3'!$V547*VLOOKUP('PD3'!$U547,#REF!,2,0),"")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IF('PD3'!$V548&lt;&gt;"",'PD3'!$V548*VLOOKUP('PD3'!$U548,#REF!,2,0),"")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IF('PD3'!$V549&lt;&gt;"",'PD3'!$V549*VLOOKUP('PD3'!$U549,#REF!,2,0),"")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IF('PD3'!$V550&lt;&gt;"",'PD3'!$V550*VLOOKUP('PD3'!$U550,#REF!,2,0),"")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IF('PD3'!$V551&lt;&gt;"",'PD3'!$V551*VLOOKUP('PD3'!$U551,#REF!,2,0),"")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IF('PD3'!$V552&lt;&gt;"",'PD3'!$V552*VLOOKUP('PD3'!$U552,#REF!,2,0),"")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IF('PD3'!$V553&lt;&gt;"",'PD3'!$V553*VLOOKUP('PD3'!$U553,#REF!,2,0),"")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IF('PD3'!$V554&lt;&gt;"",'PD3'!$V554*VLOOKUP('PD3'!$U554,#REF!,2,0),"")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IF('PD3'!$V555&lt;&gt;"",'PD3'!$V555*VLOOKUP('PD3'!$U555,#REF!,2,0),"")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IF('PD3'!$V556&lt;&gt;"",'PD3'!$V556*VLOOKUP('PD3'!$U556,#REF!,2,0),"")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IF('PD3'!$V557&lt;&gt;"",'PD3'!$V557*VLOOKUP('PD3'!$U557,#REF!,2,0),"")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IF('PD3'!$V558&lt;&gt;"",'PD3'!$V558*VLOOKUP('PD3'!$U558,#REF!,2,0),"")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IF('PD3'!$V559&lt;&gt;"",'PD3'!$V559*VLOOKUP('PD3'!$U559,#REF!,2,0),"")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IF('PD3'!$V560&lt;&gt;"",'PD3'!$V560*VLOOKUP('PD3'!$U560,#REF!,2,0),"")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IF('PD3'!$V561&lt;&gt;"",'PD3'!$V561*VLOOKUP('PD3'!$U561,#REF!,2,0),"")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IF('PD3'!$V562&lt;&gt;"",'PD3'!$V562*VLOOKUP('PD3'!$U562,#REF!,2,0),"")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IF('PD3'!$V563&lt;&gt;"",'PD3'!$V563*VLOOKUP('PD3'!$U563,#REF!,2,0),"")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IF('PD3'!$V564&lt;&gt;"",'PD3'!$V564*VLOOKUP('PD3'!$U564,#REF!,2,0),"")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IF('PD3'!$V565&lt;&gt;"",'PD3'!$V565*VLOOKUP('PD3'!$U565,#REF!,2,0),"")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IF('PD3'!$V566&lt;&gt;"",'PD3'!$V566*VLOOKUP('PD3'!$U566,#REF!,2,0),"")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IF('PD3'!$V567&lt;&gt;"",'PD3'!$V567*VLOOKUP('PD3'!$U567,#REF!,2,0),"")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IF('PD3'!$V568&lt;&gt;"",'PD3'!$V568*VLOOKUP('PD3'!$U568,#REF!,2,0),"")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IF('PD3'!$V569&lt;&gt;"",'PD3'!$V569*VLOOKUP('PD3'!$U569,#REF!,2,0),"")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IF('PD3'!$V570&lt;&gt;"",'PD3'!$V570*VLOOKUP('PD3'!$U570,#REF!,2,0),"")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IF('PD3'!$V571&lt;&gt;"",'PD3'!$V571*VLOOKUP('PD3'!$U571,#REF!,2,0),"")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IF('PD3'!$V572&lt;&gt;"",'PD3'!$V572*VLOOKUP('PD3'!$U572,#REF!,2,0),"")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IF('PD3'!$V573&lt;&gt;"",'PD3'!$V573*VLOOKUP('PD3'!$U573,#REF!,2,0),"")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IF('PD3'!$V574&lt;&gt;"",'PD3'!$V574*VLOOKUP('PD3'!$U574,#REF!,2,0),"")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IF('PD3'!$V575&lt;&gt;"",'PD3'!$V575*VLOOKUP('PD3'!$U575,#REF!,2,0),"")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IF('PD3'!$V576&lt;&gt;"",'PD3'!$V576*VLOOKUP('PD3'!$U576,#REF!,2,0),"")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IF('PD3'!$V577&lt;&gt;"",'PD3'!$V577*VLOOKUP('PD3'!$U577,#REF!,2,0),"")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IF('PD3'!$V578&lt;&gt;"",'PD3'!$V578*VLOOKUP('PD3'!$U578,#REF!,2,0),"")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IF('PD3'!$V579&lt;&gt;"",'PD3'!$V579*VLOOKUP('PD3'!$U579,#REF!,2,0),"")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IF('PD3'!$V580&lt;&gt;"",'PD3'!$V580*VLOOKUP('PD3'!$U580,#REF!,2,0),"")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IF('PD3'!$V581&lt;&gt;"",'PD3'!$V581*VLOOKUP('PD3'!$U581,#REF!,2,0),"")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IF('PD3'!$V582&lt;&gt;"",'PD3'!$V582*VLOOKUP('PD3'!$U582,#REF!,2,0),"")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IF('PD3'!$V583&lt;&gt;"",'PD3'!$V583*VLOOKUP('PD3'!$U583,#REF!,2,0),"")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IF('PD3'!$V584&lt;&gt;"",'PD3'!$V584*VLOOKUP('PD3'!$U584,#REF!,2,0),"")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IF('PD3'!$V585&lt;&gt;"",'PD3'!$V585*VLOOKUP('PD3'!$U585,#REF!,2,0),"")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IF('PD3'!$V586&lt;&gt;"",'PD3'!$V586*VLOOKUP('PD3'!$U586,#REF!,2,0),"")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IF('PD3'!$V587&lt;&gt;"",'PD3'!$V587*VLOOKUP('PD3'!$U587,#REF!,2,0),"")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IF('PD3'!$V588&lt;&gt;"",'PD3'!$V588*VLOOKUP('PD3'!$U588,#REF!,2,0),"")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IF('PD3'!$V589&lt;&gt;"",'PD3'!$V589*VLOOKUP('PD3'!$U589,#REF!,2,0),"")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IF('PD3'!$V590&lt;&gt;"",'PD3'!$V590*VLOOKUP('PD3'!$U590,#REF!,2,0),"")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IF('PD3'!$V591&lt;&gt;"",'PD3'!$V591*VLOOKUP('PD3'!$U591,#REF!,2,0),"")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IF('PD3'!$V592&lt;&gt;"",'PD3'!$V592*VLOOKUP('PD3'!$U592,#REF!,2,0),"")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IF('PD3'!$V593&lt;&gt;"",'PD3'!$V593*VLOOKUP('PD3'!$U593,#REF!,2,0),"")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IF('PD3'!$V594&lt;&gt;"",'PD3'!$V594*VLOOKUP('PD3'!$U594,#REF!,2,0),"")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IF('PD3'!$V595&lt;&gt;"",'PD3'!$V595*VLOOKUP('PD3'!$U595,#REF!,2,0),"")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IF('PD3'!$V596&lt;&gt;"",'PD3'!$V596*VLOOKUP('PD3'!$U596,#REF!,2,0),"")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IF('PD3'!$V597&lt;&gt;"",'PD3'!$V597*VLOOKUP('PD3'!$U597,#REF!,2,0),"")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IF('PD3'!$V598&lt;&gt;"",'PD3'!$V598*VLOOKUP('PD3'!$U598,#REF!,2,0),"")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IF('PD3'!$V599&lt;&gt;"",'PD3'!$V599*VLOOKUP('PD3'!$U599,#REF!,2,0),"")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IF('PD3'!$V600&lt;&gt;"",'PD3'!$V600*VLOOKUP('PD3'!$U600,#REF!,2,0),"")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IF('PD3'!$V601&lt;&gt;"",'PD3'!$V601*VLOOKUP('PD3'!$U601,#REF!,2,0),"")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IF('PD3'!$V602&lt;&gt;"",'PD3'!$V602*VLOOKUP('PD3'!$U602,#REF!,2,0),"")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IF('PD3'!$V603&lt;&gt;"",'PD3'!$V603*VLOOKUP('PD3'!$U603,#REF!,2,0),"")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IF('PD3'!$V604&lt;&gt;"",'PD3'!$V604*VLOOKUP('PD3'!$U604,#REF!,2,0),"")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IF('PD3'!$V605&lt;&gt;"",'PD3'!$V605*VLOOKUP('PD3'!$U605,#REF!,2,0),"")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IF('PD3'!$V606&lt;&gt;"",'PD3'!$V606*VLOOKUP('PD3'!$U606,#REF!,2,0),"")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IF('PD3'!$V607&lt;&gt;"",'PD3'!$V607*VLOOKUP('PD3'!$U607,#REF!,2,0),"")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IF('PD3'!$V608&lt;&gt;"",'PD3'!$V608*VLOOKUP('PD3'!$U608,#REF!,2,0),"")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IF('PD3'!$V609&lt;&gt;"",'PD3'!$V609*VLOOKUP('PD3'!$U609,#REF!,2,0),"")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IF('PD3'!$V610&lt;&gt;"",'PD3'!$V610*VLOOKUP('PD3'!$U610,#REF!,2,0),"")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IF('PD3'!$V611&lt;&gt;"",'PD3'!$V611*VLOOKUP('PD3'!$U611,#REF!,2,0),"")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IF('PD3'!$V612&lt;&gt;"",'PD3'!$V612*VLOOKUP('PD3'!$U612,#REF!,2,0),"")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IF('PD3'!$V613&lt;&gt;"",'PD3'!$V613*VLOOKUP('PD3'!$U613,#REF!,2,0),"")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IF('PD3'!$V614&lt;&gt;"",'PD3'!$V614*VLOOKUP('PD3'!$U614,#REF!,2,0),"")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IF('PD3'!$V615&lt;&gt;"",'PD3'!$V615*VLOOKUP('PD3'!$U615,#REF!,2,0),"")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IF('PD3'!$V616&lt;&gt;"",'PD3'!$V616*VLOOKUP('PD3'!$U616,#REF!,2,0),"")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IF('PD3'!$V617&lt;&gt;"",'PD3'!$V617*VLOOKUP('PD3'!$U617,#REF!,2,0),"")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IF('PD3'!$V618&lt;&gt;"",'PD3'!$V618*VLOOKUP('PD3'!$U618,#REF!,2,0),"")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IF('PD3'!$V619&lt;&gt;"",'PD3'!$V619*VLOOKUP('PD3'!$U619,#REF!,2,0),"")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IF('PD3'!$V620&lt;&gt;"",'PD3'!$V620*VLOOKUP('PD3'!$U620,#REF!,2,0),"")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IF('PD3'!$V621&lt;&gt;"",'PD3'!$V621*VLOOKUP('PD3'!$U621,#REF!,2,0),"")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IF('PD3'!$V622&lt;&gt;"",'PD3'!$V622*VLOOKUP('PD3'!$U622,#REF!,2,0),"")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IF('PD3'!$V623&lt;&gt;"",'PD3'!$V623*VLOOKUP('PD3'!$U623,#REF!,2,0),"")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IF('PD3'!$V624&lt;&gt;"",'PD3'!$V624*VLOOKUP('PD3'!$U624,#REF!,2,0),"")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IF('PD3'!$V625&lt;&gt;"",'PD3'!$V625*VLOOKUP('PD3'!$U625,#REF!,2,0),"")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IF('PD3'!$V626&lt;&gt;"",'PD3'!$V626*VLOOKUP('PD3'!$U626,#REF!,2,0),"")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IF('PD3'!$V627&lt;&gt;"",'PD3'!$V627*VLOOKUP('PD3'!$U627,#REF!,2,0),"")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IF('PD3'!$V628&lt;&gt;"",'PD3'!$V628*VLOOKUP('PD3'!$U628,#REF!,2,0),"")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IF('PD3'!$V629&lt;&gt;"",'PD3'!$V629*VLOOKUP('PD3'!$U629,#REF!,2,0),"")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IF('PD3'!$V630&lt;&gt;"",'PD3'!$V630*VLOOKUP('PD3'!$U630,#REF!,2,0),"")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IF('PD3'!$V631&lt;&gt;"",'PD3'!$V631*VLOOKUP('PD3'!$U631,#REF!,2,0),"")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IF('PD3'!$V632&lt;&gt;"",'PD3'!$V632*VLOOKUP('PD3'!$U632,#REF!,2,0),"")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IF('PD3'!$V633&lt;&gt;"",'PD3'!$V633*VLOOKUP('PD3'!$U633,#REF!,2,0),"")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IF('PD3'!$V634&lt;&gt;"",'PD3'!$V634*VLOOKUP('PD3'!$U634,#REF!,2,0),"")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IF('PD3'!$V635&lt;&gt;"",'PD3'!$V635*VLOOKUP('PD3'!$U635,#REF!,2,0),"")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IF('PD3'!$V636&lt;&gt;"",'PD3'!$V636*VLOOKUP('PD3'!$U636,#REF!,2,0),"")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IF('PD3'!$V637&lt;&gt;"",'PD3'!$V637*VLOOKUP('PD3'!$U637,#REF!,2,0),"")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IF('PD3'!$V638&lt;&gt;"",'PD3'!$V638*VLOOKUP('PD3'!$U638,#REF!,2,0),"")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IF('PD3'!$V639&lt;&gt;"",'PD3'!$V639*VLOOKUP('PD3'!$U639,#REF!,2,0),"")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IF('PD3'!$V640&lt;&gt;"",'PD3'!$V640*VLOOKUP('PD3'!$U640,#REF!,2,0),"")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IF('PD3'!$V641&lt;&gt;"",'PD3'!$V641*VLOOKUP('PD3'!$U641,#REF!,2,0),"")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IF('PD3'!$V642&lt;&gt;"",'PD3'!$V642*VLOOKUP('PD3'!$U642,#REF!,2,0),"")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IF('PD3'!$V643&lt;&gt;"",'PD3'!$V643*VLOOKUP('PD3'!$U643,#REF!,2,0),"")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IF('PD3'!$V644&lt;&gt;"",'PD3'!$V644*VLOOKUP('PD3'!$U644,#REF!,2,0),"")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IF('PD3'!$V645&lt;&gt;"",'PD3'!$V645*VLOOKUP('PD3'!$U645,#REF!,2,0),"")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IF('PD3'!$V646&lt;&gt;"",'PD3'!$V646*VLOOKUP('PD3'!$U646,#REF!,2,0),"")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IF('PD3'!$V647&lt;&gt;"",'PD3'!$V647*VLOOKUP('PD3'!$U647,#REF!,2,0),"")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IF('PD3'!$V648&lt;&gt;"",'PD3'!$V648*VLOOKUP('PD3'!$U648,#REF!,2,0),"")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IF('PD3'!$V649&lt;&gt;"",'PD3'!$V649*VLOOKUP('PD3'!$U649,#REF!,2,0),"")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IF('PD3'!$V650&lt;&gt;"",'PD3'!$V650*VLOOKUP('PD3'!$U650,#REF!,2,0),"")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IF('PD3'!$V651&lt;&gt;"",'PD3'!$V651*VLOOKUP('PD3'!$U651,#REF!,2,0),"")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IF('PD3'!$V652&lt;&gt;"",'PD3'!$V652*VLOOKUP('PD3'!$U652,#REF!,2,0),"")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IF('PD3'!$V653&lt;&gt;"",'PD3'!$V653*VLOOKUP('PD3'!$U653,#REF!,2,0),"")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IF('PD3'!$V654&lt;&gt;"",'PD3'!$V654*VLOOKUP('PD3'!$U654,#REF!,2,0),"")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IF('PD3'!$V655&lt;&gt;"",'PD3'!$V655*VLOOKUP('PD3'!$U655,#REF!,2,0),"")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IF('PD3'!$V656&lt;&gt;"",'PD3'!$V656*VLOOKUP('PD3'!$U656,#REF!,2,0),"")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IF('PD3'!$V657&lt;&gt;"",'PD3'!$V657*VLOOKUP('PD3'!$U657,#REF!,2,0),"")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IF('PD3'!$V658&lt;&gt;"",'PD3'!$V658*VLOOKUP('PD3'!$U658,#REF!,2,0),"")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IF('PD3'!$V659&lt;&gt;"",'PD3'!$V659*VLOOKUP('PD3'!$U659,#REF!,2,0),"")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IF('PD3'!$V660&lt;&gt;"",'PD3'!$V660*VLOOKUP('PD3'!$U660,#REF!,2,0),"")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IF('PD3'!$V661&lt;&gt;"",'PD3'!$V661*VLOOKUP('PD3'!$U661,#REF!,2,0),"")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IF('PD3'!$V662&lt;&gt;"",'PD3'!$V662*VLOOKUP('PD3'!$U662,#REF!,2,0),"")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IF('PD3'!$V663&lt;&gt;"",'PD3'!$V663*VLOOKUP('PD3'!$U663,#REF!,2,0),"")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IF('PD3'!$V664&lt;&gt;"",'PD3'!$V664*VLOOKUP('PD3'!$U664,#REF!,2,0),"")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IF('PD3'!$V665&lt;&gt;"",'PD3'!$V665*VLOOKUP('PD3'!$U665,#REF!,2,0),"")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IF('PD3'!$V666&lt;&gt;"",'PD3'!$V666*VLOOKUP('PD3'!$U666,#REF!,2,0),"")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IF('PD3'!$V667&lt;&gt;"",'PD3'!$V667*VLOOKUP('PD3'!$U667,#REF!,2,0),"")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IF('PD3'!$V668&lt;&gt;"",'PD3'!$V668*VLOOKUP('PD3'!$U668,#REF!,2,0),"")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IF('PD3'!$V669&lt;&gt;"",'PD3'!$V669*VLOOKUP('PD3'!$U669,#REF!,2,0),"")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IF('PD3'!$V670&lt;&gt;"",'PD3'!$V670*VLOOKUP('PD3'!$U670,#REF!,2,0),"")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IF('PD3'!$V671&lt;&gt;"",'PD3'!$V671*VLOOKUP('PD3'!$U671,#REF!,2,0),"")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IF('PD3'!$V672&lt;&gt;"",'PD3'!$V672*VLOOKUP('PD3'!$U672,#REF!,2,0),"")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IF('PD3'!$V673&lt;&gt;"",'PD3'!$V673*VLOOKUP('PD3'!$U673,#REF!,2,0),"")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IF('PD3'!$V674&lt;&gt;"",'PD3'!$V674*VLOOKUP('PD3'!$U674,#REF!,2,0),"")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IF('PD3'!$V675&lt;&gt;"",'PD3'!$V675*VLOOKUP('PD3'!$U675,#REF!,2,0),"")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IF('PD3'!$V676&lt;&gt;"",'PD3'!$V676*VLOOKUP('PD3'!$U676,#REF!,2,0),"")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IF('PD3'!$V677&lt;&gt;"",'PD3'!$V677*VLOOKUP('PD3'!$U677,#REF!,2,0),"")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IF('PD3'!$V678&lt;&gt;"",'PD3'!$V678*VLOOKUP('PD3'!$U678,#REF!,2,0),"")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IF('PD3'!$V679&lt;&gt;"",'PD3'!$V679*VLOOKUP('PD3'!$U679,#REF!,2,0),"")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IF('PD3'!$V680&lt;&gt;"",'PD3'!$V680*VLOOKUP('PD3'!$U680,#REF!,2,0),"")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IF('PD3'!$V681&lt;&gt;"",'PD3'!$V681*VLOOKUP('PD3'!$U681,#REF!,2,0),"")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IF('PD3'!$V682&lt;&gt;"",'PD3'!$V682*VLOOKUP('PD3'!$U682,#REF!,2,0),"")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IF('PD3'!$V683&lt;&gt;"",'PD3'!$V683*VLOOKUP('PD3'!$U683,#REF!,2,0),"")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IF('PD3'!$V684&lt;&gt;"",'PD3'!$V684*VLOOKUP('PD3'!$U684,#REF!,2,0),"")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IF('PD3'!$V685&lt;&gt;"",'PD3'!$V685*VLOOKUP('PD3'!$U685,#REF!,2,0),"")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IF('PD3'!$V686&lt;&gt;"",'PD3'!$V686*VLOOKUP('PD3'!$U686,#REF!,2,0),"")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IF('PD3'!$V687&lt;&gt;"",'PD3'!$V687*VLOOKUP('PD3'!$U687,#REF!,2,0),"")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IF('PD3'!$V688&lt;&gt;"",'PD3'!$V688*VLOOKUP('PD3'!$U688,#REF!,2,0),"")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IF('PD3'!$V689&lt;&gt;"",'PD3'!$V689*VLOOKUP('PD3'!$U689,#REF!,2,0),"")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IF('PD3'!$V690&lt;&gt;"",'PD3'!$V690*VLOOKUP('PD3'!$U690,#REF!,2,0),"")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IF('PD3'!$V691&lt;&gt;"",'PD3'!$V691*VLOOKUP('PD3'!$U691,#REF!,2,0),"")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IF('PD3'!$V692&lt;&gt;"",'PD3'!$V692*VLOOKUP('PD3'!$U692,#REF!,2,0),"")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IF('PD3'!$V693&lt;&gt;"",'PD3'!$V693*VLOOKUP('PD3'!$U693,#REF!,2,0),"")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IF('PD3'!$V694&lt;&gt;"",'PD3'!$V694*VLOOKUP('PD3'!$U694,#REF!,2,0),"")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IF('PD3'!$V695&lt;&gt;"",'PD3'!$V695*VLOOKUP('PD3'!$U695,#REF!,2,0),"")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IF('PD3'!$V696&lt;&gt;"",'PD3'!$V696*VLOOKUP('PD3'!$U696,#REF!,2,0),"")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IF('PD3'!$V697&lt;&gt;"",'PD3'!$V697*VLOOKUP('PD3'!$U697,#REF!,2,0),"")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IF('PD3'!$V698&lt;&gt;"",'PD3'!$V698*VLOOKUP('PD3'!$U698,#REF!,2,0),"")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IF('PD3'!$V699&lt;&gt;"",'PD3'!$V699*VLOOKUP('PD3'!$U699,#REF!,2,0),"")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IF('PD3'!$V700&lt;&gt;"",'PD3'!$V700*VLOOKUP('PD3'!$U700,#REF!,2,0),"")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IF('PD3'!$V701&lt;&gt;"",'PD3'!$V701*VLOOKUP('PD3'!$U701,#REF!,2,0),"")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IF('PD3'!$V702&lt;&gt;"",'PD3'!$V702*VLOOKUP('PD3'!$U702,#REF!,2,0),"")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IF('PD3'!$V703&lt;&gt;"",'PD3'!$V703*VLOOKUP('PD3'!$U703,#REF!,2,0),"")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IF('PD3'!$V704&lt;&gt;"",'PD3'!$V704*VLOOKUP('PD3'!$U704,#REF!,2,0),"")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IF('PD3'!$V705&lt;&gt;"",'PD3'!$V705*VLOOKUP('PD3'!$U705,#REF!,2,0),"")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IF('PD3'!$V706&lt;&gt;"",'PD3'!$V706*VLOOKUP('PD3'!$U706,#REF!,2,0),"")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IF('PD3'!$V707&lt;&gt;"",'PD3'!$V707*VLOOKUP('PD3'!$U707,#REF!,2,0),"")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IF('PD3'!$V708&lt;&gt;"",'PD3'!$V708*VLOOKUP('PD3'!$U708,#REF!,2,0),"")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IF('PD3'!$V709&lt;&gt;"",'PD3'!$V709*VLOOKUP('PD3'!$U709,#REF!,2,0),"")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IF('PD3'!$V710&lt;&gt;"",'PD3'!$V710*VLOOKUP('PD3'!$U710,#REF!,2,0),"")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IF('PD3'!$V711&lt;&gt;"",'PD3'!$V711*VLOOKUP('PD3'!$U711,#REF!,2,0),"")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IF('PD3'!$V712&lt;&gt;"",'PD3'!$V712*VLOOKUP('PD3'!$U712,#REF!,2,0),"")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IF('PD3'!$V713&lt;&gt;"",'PD3'!$V713*VLOOKUP('PD3'!$U713,#REF!,2,0),"")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IF('PD3'!$V714&lt;&gt;"",'PD3'!$V714*VLOOKUP('PD3'!$U714,#REF!,2,0),"")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IF('PD3'!$V715&lt;&gt;"",'PD3'!$V715*VLOOKUP('PD3'!$U715,#REF!,2,0),"")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IF('PD3'!$V716&lt;&gt;"",'PD3'!$V716*VLOOKUP('PD3'!$U716,#REF!,2,0),"")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IF('PD3'!$V717&lt;&gt;"",'PD3'!$V717*VLOOKUP('PD3'!$U717,#REF!,2,0),"")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IF('PD3'!$V718&lt;&gt;"",'PD3'!$V718*VLOOKUP('PD3'!$U718,#REF!,2,0),"")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IF('PD3'!$V719&lt;&gt;"",'PD3'!$V719*VLOOKUP('PD3'!$U719,#REF!,2,0),"")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IF('PD3'!$V720&lt;&gt;"",'PD3'!$V720*VLOOKUP('PD3'!$U720,#REF!,2,0),"")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IF('PD3'!$V721&lt;&gt;"",'PD3'!$V721*VLOOKUP('PD3'!$U721,#REF!,2,0),"")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IF('PD3'!$V722&lt;&gt;"",'PD3'!$V722*VLOOKUP('PD3'!$U722,#REF!,2,0),"")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IF('PD3'!$V723&lt;&gt;"",'PD3'!$V723*VLOOKUP('PD3'!$U723,#REF!,2,0),"")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IF('PD3'!$V724&lt;&gt;"",'PD3'!$V724*VLOOKUP('PD3'!$U724,#REF!,2,0),"")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IF('PD3'!$V725&lt;&gt;"",'PD3'!$V725*VLOOKUP('PD3'!$U725,#REF!,2,0),"")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IF('PD3'!$V726&lt;&gt;"",'PD3'!$V726*VLOOKUP('PD3'!$U726,#REF!,2,0),"")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IF('PD3'!$V727&lt;&gt;"",'PD3'!$V727*VLOOKUP('PD3'!$U727,#REF!,2,0),"")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IF('PD3'!$V728&lt;&gt;"",'PD3'!$V728*VLOOKUP('PD3'!$U728,#REF!,2,0),"")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IF('PD3'!$V729&lt;&gt;"",'PD3'!$V729*VLOOKUP('PD3'!$U729,#REF!,2,0),"")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IF('PD3'!$V730&lt;&gt;"",'PD3'!$V730*VLOOKUP('PD3'!$U730,#REF!,2,0),"")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IF('PD3'!$V731&lt;&gt;"",'PD3'!$V731*VLOOKUP('PD3'!$U731,#REF!,2,0),"")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IF('PD3'!$V732&lt;&gt;"",'PD3'!$V732*VLOOKUP('PD3'!$U732,#REF!,2,0),"")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IF('PD3'!$V733&lt;&gt;"",'PD3'!$V733*VLOOKUP('PD3'!$U733,#REF!,2,0),"")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IF('PD3'!$V734&lt;&gt;"",'PD3'!$V734*VLOOKUP('PD3'!$U734,#REF!,2,0),"")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IF('PD3'!$V735&lt;&gt;"",'PD3'!$V735*VLOOKUP('PD3'!$U735,#REF!,2,0),"")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IF('PD3'!$V736&lt;&gt;"",'PD3'!$V736*VLOOKUP('PD3'!$U736,#REF!,2,0),"")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IF('PD3'!$V737&lt;&gt;"",'PD3'!$V737*VLOOKUP('PD3'!$U737,#REF!,2,0),"")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IF('PD3'!$V738&lt;&gt;"",'PD3'!$V738*VLOOKUP('PD3'!$U738,#REF!,2,0),"")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IF('PD3'!$V739&lt;&gt;"",'PD3'!$V739*VLOOKUP('PD3'!$U739,#REF!,2,0),"")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IF('PD3'!$V740&lt;&gt;"",'PD3'!$V740*VLOOKUP('PD3'!$U740,#REF!,2,0),"")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IF('PD3'!$V741&lt;&gt;"",'PD3'!$V741*VLOOKUP('PD3'!$U741,#REF!,2,0),"")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IF('PD3'!$V742&lt;&gt;"",'PD3'!$V742*VLOOKUP('PD3'!$U742,#REF!,2,0),"")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IF('PD3'!$V743&lt;&gt;"",'PD3'!$V743*VLOOKUP('PD3'!$U743,#REF!,2,0),"")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IF('PD3'!$V744&lt;&gt;"",'PD3'!$V744*VLOOKUP('PD3'!$U744,#REF!,2,0),"")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IF('PD3'!$V745&lt;&gt;"",'PD3'!$V745*VLOOKUP('PD3'!$U745,#REF!,2,0),"")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IF('PD3'!$V746&lt;&gt;"",'PD3'!$V746*VLOOKUP('PD3'!$U746,#REF!,2,0),"")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IF('PD3'!$V747&lt;&gt;"",'PD3'!$V747*VLOOKUP('PD3'!$U747,#REF!,2,0),"")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IF('PD3'!$V748&lt;&gt;"",'PD3'!$V748*VLOOKUP('PD3'!$U748,#REF!,2,0),"")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IF('PD3'!$V749&lt;&gt;"",'PD3'!$V749*VLOOKUP('PD3'!$U749,#REF!,2,0),"")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IF('PD3'!$V750&lt;&gt;"",'PD3'!$V750*VLOOKUP('PD3'!$U750,#REF!,2,0),"")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IF('PD3'!$V751&lt;&gt;"",'PD3'!$V751*VLOOKUP('PD3'!$U751,#REF!,2,0),"")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IF('PD3'!$V752&lt;&gt;"",'PD3'!$V752*VLOOKUP('PD3'!$U752,#REF!,2,0),"")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IF('PD3'!$V753&lt;&gt;"",'PD3'!$V753*VLOOKUP('PD3'!$U753,#REF!,2,0),"")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IF('PD3'!$V754&lt;&gt;"",'PD3'!$V754*VLOOKUP('PD3'!$U754,#REF!,2,0),"")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IF('PD3'!$V755&lt;&gt;"",'PD3'!$V755*VLOOKUP('PD3'!$U755,#REF!,2,0),"")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IF('PD3'!$V756&lt;&gt;"",'PD3'!$V756*VLOOKUP('PD3'!$U756,#REF!,2,0),"")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IF('PD3'!$V757&lt;&gt;"",'PD3'!$V757*VLOOKUP('PD3'!$U757,#REF!,2,0),"")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IF('PD3'!$V758&lt;&gt;"",'PD3'!$V758*VLOOKUP('PD3'!$U758,#REF!,2,0),"")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IF('PD3'!$V759&lt;&gt;"",'PD3'!$V759*VLOOKUP('PD3'!$U759,#REF!,2,0),"")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IF('PD3'!$V760&lt;&gt;"",'PD3'!$V760*VLOOKUP('PD3'!$U760,#REF!,2,0),"")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IF('PD3'!$V761&lt;&gt;"",'PD3'!$V761*VLOOKUP('PD3'!$U761,#REF!,2,0),"")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IF('PD3'!$V762&lt;&gt;"",'PD3'!$V762*VLOOKUP('PD3'!$U762,#REF!,2,0),"")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IF('PD3'!$V763&lt;&gt;"",'PD3'!$V763*VLOOKUP('PD3'!$U763,#REF!,2,0),"")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IF('PD3'!$V764&lt;&gt;"",'PD3'!$V764*VLOOKUP('PD3'!$U764,#REF!,2,0),"")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IF('PD3'!$V765&lt;&gt;"",'PD3'!$V765*VLOOKUP('PD3'!$U765,#REF!,2,0),"")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IF('PD3'!$V766&lt;&gt;"",'PD3'!$V766*VLOOKUP('PD3'!$U766,#REF!,2,0),"")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IF('PD3'!$V767&lt;&gt;"",'PD3'!$V767*VLOOKUP('PD3'!$U767,#REF!,2,0),"")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IF('PD3'!$V768&lt;&gt;"",'PD3'!$V768*VLOOKUP('PD3'!$U768,#REF!,2,0),"")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IF('PD3'!$V769&lt;&gt;"",'PD3'!$V769*VLOOKUP('PD3'!$U769,#REF!,2,0),"")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IF('PD3'!$V770&lt;&gt;"",'PD3'!$V770*VLOOKUP('PD3'!$U770,#REF!,2,0),"")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IF('PD3'!$V771&lt;&gt;"",'PD3'!$V771*VLOOKUP('PD3'!$U771,#REF!,2,0),"")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IF('PD3'!$V772&lt;&gt;"",'PD3'!$V772*VLOOKUP('PD3'!$U772,#REF!,2,0),"")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IF('PD3'!$V773&lt;&gt;"",'PD3'!$V773*VLOOKUP('PD3'!$U773,#REF!,2,0),"")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IF('PD3'!$V774&lt;&gt;"",'PD3'!$V774*VLOOKUP('PD3'!$U774,#REF!,2,0),"")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IF('PD3'!$V775&lt;&gt;"",'PD3'!$V775*VLOOKUP('PD3'!$U775,#REF!,2,0),"")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IF('PD3'!$V776&lt;&gt;"",'PD3'!$V776*VLOOKUP('PD3'!$U776,#REF!,2,0),"")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IF('PD3'!$V777&lt;&gt;"",'PD3'!$V777*VLOOKUP('PD3'!$U777,#REF!,2,0),"")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IF('PD3'!$V778&lt;&gt;"",'PD3'!$V778*VLOOKUP('PD3'!$U778,#REF!,2,0),"")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IF('PD3'!$V779&lt;&gt;"",'PD3'!$V779*VLOOKUP('PD3'!$U779,#REF!,2,0),"")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IF('PD3'!$V780&lt;&gt;"",'PD3'!$V780*VLOOKUP('PD3'!$U780,#REF!,2,0),"")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IF('PD3'!$V781&lt;&gt;"",'PD3'!$V781*VLOOKUP('PD3'!$U781,#REF!,2,0),"")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IF('PD3'!$V782&lt;&gt;"",'PD3'!$V782*VLOOKUP('PD3'!$U782,#REF!,2,0),"")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IF('PD3'!$V783&lt;&gt;"",'PD3'!$V783*VLOOKUP('PD3'!$U783,#REF!,2,0),"")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IF('PD3'!$V784&lt;&gt;"",'PD3'!$V784*VLOOKUP('PD3'!$U784,#REF!,2,0),"")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IF('PD3'!$V785&lt;&gt;"",'PD3'!$V785*VLOOKUP('PD3'!$U785,#REF!,2,0),"")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IF('PD3'!$V786&lt;&gt;"",'PD3'!$V786*VLOOKUP('PD3'!$U786,#REF!,2,0),"")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IF('PD3'!$V787&lt;&gt;"",'PD3'!$V787*VLOOKUP('PD3'!$U787,#REF!,2,0),"")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IF('PD3'!$V788&lt;&gt;"",'PD3'!$V788*VLOOKUP('PD3'!$U788,#REF!,2,0),"")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IF('PD3'!$V789&lt;&gt;"",'PD3'!$V789*VLOOKUP('PD3'!$U789,#REF!,2,0),"")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IF('PD3'!$V790&lt;&gt;"",'PD3'!$V790*VLOOKUP('PD3'!$U790,#REF!,2,0),"")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IF('PD3'!$V791&lt;&gt;"",'PD3'!$V791*VLOOKUP('PD3'!$U791,#REF!,2,0),"")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IF('PD3'!$V792&lt;&gt;"",'PD3'!$V792*VLOOKUP('PD3'!$U792,#REF!,2,0),"")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IF('PD3'!$V793&lt;&gt;"",'PD3'!$V793*VLOOKUP('PD3'!$U793,#REF!,2,0),"")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IF('PD3'!$V794&lt;&gt;"",'PD3'!$V794*VLOOKUP('PD3'!$U794,#REF!,2,0),"")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IF('PD3'!$V795&lt;&gt;"",'PD3'!$V795*VLOOKUP('PD3'!$U795,#REF!,2,0),"")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IF('PD3'!$V796&lt;&gt;"",'PD3'!$V796*VLOOKUP('PD3'!$U796,#REF!,2,0),"")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IF('PD3'!$V797&lt;&gt;"",'PD3'!$V797*VLOOKUP('PD3'!$U797,#REF!,2,0),"")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IF('PD3'!$V798&lt;&gt;"",'PD3'!$V798*VLOOKUP('PD3'!$U798,#REF!,2,0),"")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IF('PD3'!$V799&lt;&gt;"",'PD3'!$V799*VLOOKUP('PD3'!$U799,#REF!,2,0),"")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IF('PD3'!$V800&lt;&gt;"",'PD3'!$V800*VLOOKUP('PD3'!$U800,#REF!,2,0),"")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IF('PD3'!$V801&lt;&gt;"",'PD3'!$V801*VLOOKUP('PD3'!$U801,#REF!,2,0),"")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IF('PD3'!$V802&lt;&gt;"",'PD3'!$V802*VLOOKUP('PD3'!$U802,#REF!,2,0),"")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IF('PD3'!$V803&lt;&gt;"",'PD3'!$V803*VLOOKUP('PD3'!$U803,#REF!,2,0),"")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IF('PD3'!$V804&lt;&gt;"",'PD3'!$V804*VLOOKUP('PD3'!$U804,#REF!,2,0),"")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IF('PD3'!$V805&lt;&gt;"",'PD3'!$V805*VLOOKUP('PD3'!$U805,#REF!,2,0),"")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IF('PD3'!$V806&lt;&gt;"",'PD3'!$V806*VLOOKUP('PD3'!$U806,#REF!,2,0),"")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IF('PD3'!$V807&lt;&gt;"",'PD3'!$V807*VLOOKUP('PD3'!$U807,#REF!,2,0),"")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IF('PD3'!$V808&lt;&gt;"",'PD3'!$V808*VLOOKUP('PD3'!$U808,#REF!,2,0),"")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IF('PD3'!$V809&lt;&gt;"",'PD3'!$V809*VLOOKUP('PD3'!$U809,#REF!,2,0),"")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IF('PD3'!$V810&lt;&gt;"",'PD3'!$V810*VLOOKUP('PD3'!$U810,#REF!,2,0),"")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IF('PD3'!$V811&lt;&gt;"",'PD3'!$V811*VLOOKUP('PD3'!$U811,#REF!,2,0),"")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IF('PD3'!$V812&lt;&gt;"",'PD3'!$V812*VLOOKUP('PD3'!$U812,#REF!,2,0),"")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IF('PD3'!$V813&lt;&gt;"",'PD3'!$V813*VLOOKUP('PD3'!$U813,#REF!,2,0),"")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IF('PD3'!$V814&lt;&gt;"",'PD3'!$V814*VLOOKUP('PD3'!$U814,#REF!,2,0),"")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IF('PD3'!$V815&lt;&gt;"",'PD3'!$V815*VLOOKUP('PD3'!$U815,#REF!,2,0),"")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IF('PD3'!$V816&lt;&gt;"",'PD3'!$V816*VLOOKUP('PD3'!$U816,#REF!,2,0),"")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IF('PD3'!$V817&lt;&gt;"",'PD3'!$V817*VLOOKUP('PD3'!$U817,#REF!,2,0),"")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IF('PD3'!$V818&lt;&gt;"",'PD3'!$V818*VLOOKUP('PD3'!$U818,#REF!,2,0),"")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IF('PD3'!$V819&lt;&gt;"",'PD3'!$V819*VLOOKUP('PD3'!$U819,#REF!,2,0),"")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IF('PD3'!$V820&lt;&gt;"",'PD3'!$V820*VLOOKUP('PD3'!$U820,#REF!,2,0),"")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IF('PD3'!$V821&lt;&gt;"",'PD3'!$V821*VLOOKUP('PD3'!$U821,#REF!,2,0),"")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IF('PD3'!$V822&lt;&gt;"",'PD3'!$V822*VLOOKUP('PD3'!$U822,#REF!,2,0),"")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IF('PD3'!$V823&lt;&gt;"",'PD3'!$V823*VLOOKUP('PD3'!$U823,#REF!,2,0),"")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IF('PD3'!$V824&lt;&gt;"",'PD3'!$V824*VLOOKUP('PD3'!$U824,#REF!,2,0),"")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IF('PD3'!$V825&lt;&gt;"",'PD3'!$V825*VLOOKUP('PD3'!$U825,#REF!,2,0),"")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IF('PD3'!$V826&lt;&gt;"",'PD3'!$V826*VLOOKUP('PD3'!$U826,#REF!,2,0),"")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IF('PD3'!$V827&lt;&gt;"",'PD3'!$V827*VLOOKUP('PD3'!$U827,#REF!,2,0),"")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IF('PD3'!$V828&lt;&gt;"",'PD3'!$V828*VLOOKUP('PD3'!$U828,#REF!,2,0),"")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IF('PD3'!$V829&lt;&gt;"",'PD3'!$V829*VLOOKUP('PD3'!$U829,#REF!,2,0),"")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IF('PD3'!$V830&lt;&gt;"",'PD3'!$V830*VLOOKUP('PD3'!$U830,#REF!,2,0),"")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IF('PD3'!$V831&lt;&gt;"",'PD3'!$V831*VLOOKUP('PD3'!$U831,#REF!,2,0),"")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IF('PD3'!$V832&lt;&gt;"",'PD3'!$V832*VLOOKUP('PD3'!$U832,#REF!,2,0),"")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IF('PD3'!$V833&lt;&gt;"",'PD3'!$V833*VLOOKUP('PD3'!$U833,#REF!,2,0),"")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IF('PD3'!$V834&lt;&gt;"",'PD3'!$V834*VLOOKUP('PD3'!$U834,#REF!,2,0),"")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IF('PD3'!$V835&lt;&gt;"",'PD3'!$V835*VLOOKUP('PD3'!$U835,#REF!,2,0),"")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IF('PD3'!$V836&lt;&gt;"",'PD3'!$V836*VLOOKUP('PD3'!$U836,#REF!,2,0),"")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IF('PD3'!$V837&lt;&gt;"",'PD3'!$V837*VLOOKUP('PD3'!$U837,#REF!,2,0),"")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IF('PD3'!$V838&lt;&gt;"",'PD3'!$V838*VLOOKUP('PD3'!$U838,#REF!,2,0),"")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IF('PD3'!$V839&lt;&gt;"",'PD3'!$V839*VLOOKUP('PD3'!$U839,#REF!,2,0),"")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IF('PD3'!$V840&lt;&gt;"",'PD3'!$V840*VLOOKUP('PD3'!$U840,#REF!,2,0),"")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IF('PD3'!$V841&lt;&gt;"",'PD3'!$V841*VLOOKUP('PD3'!$U841,#REF!,2,0),"")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IF('PD3'!$V842&lt;&gt;"",'PD3'!$V842*VLOOKUP('PD3'!$U842,#REF!,2,0),"")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IF('PD3'!$V843&lt;&gt;"",'PD3'!$V843*VLOOKUP('PD3'!$U843,#REF!,2,0),"")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IF('PD3'!$V844&lt;&gt;"",'PD3'!$V844*VLOOKUP('PD3'!$U844,#REF!,2,0),"")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IF('PD3'!$V845&lt;&gt;"",'PD3'!$V845*VLOOKUP('PD3'!$U845,#REF!,2,0),"")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IF('PD3'!$V846&lt;&gt;"",'PD3'!$V846*VLOOKUP('PD3'!$U846,#REF!,2,0),"")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IF('PD3'!$V847&lt;&gt;"",'PD3'!$V847*VLOOKUP('PD3'!$U847,#REF!,2,0),"")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IF('PD3'!$V848&lt;&gt;"",'PD3'!$V848*VLOOKUP('PD3'!$U848,#REF!,2,0),"")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IF('PD3'!$V849&lt;&gt;"",'PD3'!$V849*VLOOKUP('PD3'!$U849,#REF!,2,0),"")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IF('PD3'!$V850&lt;&gt;"",'PD3'!$V850*VLOOKUP('PD3'!$U850,#REF!,2,0),"")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IF('PD3'!$V851&lt;&gt;"",'PD3'!$V851*VLOOKUP('PD3'!$U851,#REF!,2,0),"")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IF('PD3'!$V852&lt;&gt;"",'PD3'!$V852*VLOOKUP('PD3'!$U852,#REF!,2,0),"")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IF('PD3'!$V853&lt;&gt;"",'PD3'!$V853*VLOOKUP('PD3'!$U853,#REF!,2,0),"")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IF('PD3'!$V854&lt;&gt;"",'PD3'!$V854*VLOOKUP('PD3'!$U854,#REF!,2,0),"")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IF('PD3'!$V855&lt;&gt;"",'PD3'!$V855*VLOOKUP('PD3'!$U855,#REF!,2,0),"")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IF('PD3'!$V856&lt;&gt;"",'PD3'!$V856*VLOOKUP('PD3'!$U856,#REF!,2,0),"")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IF('PD3'!$V857&lt;&gt;"",'PD3'!$V857*VLOOKUP('PD3'!$U857,#REF!,2,0),"")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IF('PD3'!$V858&lt;&gt;"",'PD3'!$V858*VLOOKUP('PD3'!$U858,#REF!,2,0),"")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IF('PD3'!$V859&lt;&gt;"",'PD3'!$V859*VLOOKUP('PD3'!$U859,#REF!,2,0),"")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IF('PD3'!$V860&lt;&gt;"",'PD3'!$V860*VLOOKUP('PD3'!$U860,#REF!,2,0),"")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IF('PD3'!$V861&lt;&gt;"",'PD3'!$V861*VLOOKUP('PD3'!$U861,#REF!,2,0),"")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IF('PD3'!$V862&lt;&gt;"",'PD3'!$V862*VLOOKUP('PD3'!$U862,#REF!,2,0),"")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IF('PD3'!$V863&lt;&gt;"",'PD3'!$V863*VLOOKUP('PD3'!$U863,#REF!,2,0),"")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IF('PD3'!$V864&lt;&gt;"",'PD3'!$V864*VLOOKUP('PD3'!$U864,#REF!,2,0),"")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IF('PD3'!$V865&lt;&gt;"",'PD3'!$V865*VLOOKUP('PD3'!$U865,#REF!,2,0),"")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IF('PD3'!$V866&lt;&gt;"",'PD3'!$V866*VLOOKUP('PD3'!$U866,#REF!,2,0),"")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IF('PD3'!$V867&lt;&gt;"",'PD3'!$V867*VLOOKUP('PD3'!$U867,#REF!,2,0),"")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IF('PD3'!$V868&lt;&gt;"",'PD3'!$V868*VLOOKUP('PD3'!$U868,#REF!,2,0),"")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IF('PD3'!$V869&lt;&gt;"",'PD3'!$V869*VLOOKUP('PD3'!$U869,#REF!,2,0),"")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IF('PD3'!$V870&lt;&gt;"",'PD3'!$V870*VLOOKUP('PD3'!$U870,#REF!,2,0),"")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IF('PD3'!$V871&lt;&gt;"",'PD3'!$V871*VLOOKUP('PD3'!$U871,#REF!,2,0),"")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IF('PD3'!$V872&lt;&gt;"",'PD3'!$V872*VLOOKUP('PD3'!$U872,#REF!,2,0),"")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IF('PD3'!$V873&lt;&gt;"",'PD3'!$V873*VLOOKUP('PD3'!$U873,#REF!,2,0),"")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IF('PD3'!$V874&lt;&gt;"",'PD3'!$V874*VLOOKUP('PD3'!$U874,#REF!,2,0),"")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IF('PD3'!$V875&lt;&gt;"",'PD3'!$V875*VLOOKUP('PD3'!$U875,#REF!,2,0),"")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IF('PD3'!$V876&lt;&gt;"",'PD3'!$V876*VLOOKUP('PD3'!$U876,#REF!,2,0),"")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IF('PD3'!$V877&lt;&gt;"",'PD3'!$V877*VLOOKUP('PD3'!$U877,#REF!,2,0),"")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IF('PD3'!$V878&lt;&gt;"",'PD3'!$V878*VLOOKUP('PD3'!$U878,#REF!,2,0),"")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IF('PD3'!$V879&lt;&gt;"",'PD3'!$V879*VLOOKUP('PD3'!$U879,#REF!,2,0),"")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IF('PD3'!$V880&lt;&gt;"",'PD3'!$V880*VLOOKUP('PD3'!$U880,#REF!,2,0),"")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IF('PD3'!$V881&lt;&gt;"",'PD3'!$V881*VLOOKUP('PD3'!$U881,#REF!,2,0),"")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IF('PD3'!$V882&lt;&gt;"",'PD3'!$V882*VLOOKUP('PD3'!$U882,#REF!,2,0),"")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IF('PD3'!$V883&lt;&gt;"",'PD3'!$V883*VLOOKUP('PD3'!$U883,#REF!,2,0),"")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IF('PD3'!$V884&lt;&gt;"",'PD3'!$V884*VLOOKUP('PD3'!$U884,#REF!,2,0),"")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IF('PD3'!$V885&lt;&gt;"",'PD3'!$V885*VLOOKUP('PD3'!$U885,#REF!,2,0),"")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IF('PD3'!$V886&lt;&gt;"",'PD3'!$V886*VLOOKUP('PD3'!$U886,#REF!,2,0),"")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IF('PD3'!$V887&lt;&gt;"",'PD3'!$V887*VLOOKUP('PD3'!$U887,#REF!,2,0),"")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IF('PD3'!$V888&lt;&gt;"",'PD3'!$V888*VLOOKUP('PD3'!$U888,#REF!,2,0),"")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IF('PD3'!$V889&lt;&gt;"",'PD3'!$V889*VLOOKUP('PD3'!$U889,#REF!,2,0),"")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IF('PD3'!$V890&lt;&gt;"",'PD3'!$V890*VLOOKUP('PD3'!$U890,#REF!,2,0),"")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IF('PD3'!$V891&lt;&gt;"",'PD3'!$V891*VLOOKUP('PD3'!$U891,#REF!,2,0),"")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IF('PD3'!$V892&lt;&gt;"",'PD3'!$V892*VLOOKUP('PD3'!$U892,#REF!,2,0),"")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IF('PD3'!$V893&lt;&gt;"",'PD3'!$V893*VLOOKUP('PD3'!$U893,#REF!,2,0),"")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IF('PD3'!$V894&lt;&gt;"",'PD3'!$V894*VLOOKUP('PD3'!$U894,#REF!,2,0),"")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IF('PD3'!$V895&lt;&gt;"",'PD3'!$V895*VLOOKUP('PD3'!$U895,#REF!,2,0),"")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IF('PD3'!$V896&lt;&gt;"",'PD3'!$V896*VLOOKUP('PD3'!$U896,#REF!,2,0),"")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IF('PD3'!$V897&lt;&gt;"",'PD3'!$V897*VLOOKUP('PD3'!$U897,#REF!,2,0),"")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IF('PD3'!$V898&lt;&gt;"",'PD3'!$V898*VLOOKUP('PD3'!$U898,#REF!,2,0),"")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IF('PD3'!$V899&lt;&gt;"",'PD3'!$V899*VLOOKUP('PD3'!$U899,#REF!,2,0),"")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IF('PD3'!$V900&lt;&gt;"",'PD3'!$V900*VLOOKUP('PD3'!$U900,#REF!,2,0),"")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IF('PD3'!$V901&lt;&gt;"",'PD3'!$V901*VLOOKUP('PD3'!$U901,#REF!,2,0),"")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IF('PD3'!$V902&lt;&gt;"",'PD3'!$V902*VLOOKUP('PD3'!$U902,#REF!,2,0),"")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IF('PD3'!$V903&lt;&gt;"",'PD3'!$V903*VLOOKUP('PD3'!$U903,#REF!,2,0),"")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IF('PD3'!$V904&lt;&gt;"",'PD3'!$V904*VLOOKUP('PD3'!$U904,#REF!,2,0),"")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IF('PD3'!$V905&lt;&gt;"",'PD3'!$V905*VLOOKUP('PD3'!$U905,#REF!,2,0),"")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IF('PD3'!$V906&lt;&gt;"",'PD3'!$V906*VLOOKUP('PD3'!$U906,#REF!,2,0),"")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IF('PD3'!$V907&lt;&gt;"",'PD3'!$V907*VLOOKUP('PD3'!$U907,#REF!,2,0),"")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IF('PD3'!$V908&lt;&gt;"",'PD3'!$V908*VLOOKUP('PD3'!$U908,#REF!,2,0),"")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IF('PD3'!$V909&lt;&gt;"",'PD3'!$V909*VLOOKUP('PD3'!$U909,#REF!,2,0),"")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IF('PD3'!$V910&lt;&gt;"",'PD3'!$V910*VLOOKUP('PD3'!$U910,#REF!,2,0),"")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IF('PD3'!$V911&lt;&gt;"",'PD3'!$V911*VLOOKUP('PD3'!$U911,#REF!,2,0),"")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IF('PD3'!$V912&lt;&gt;"",'PD3'!$V912*VLOOKUP('PD3'!$U912,#REF!,2,0),"")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IF('PD3'!$V913&lt;&gt;"",'PD3'!$V913*VLOOKUP('PD3'!$U913,#REF!,2,0),"")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IF('PD3'!$V914&lt;&gt;"",'PD3'!$V914*VLOOKUP('PD3'!$U914,#REF!,2,0),"")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IF('PD3'!$V915&lt;&gt;"",'PD3'!$V915*VLOOKUP('PD3'!$U915,#REF!,2,0),"")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IF('PD3'!$V916&lt;&gt;"",'PD3'!$V916*VLOOKUP('PD3'!$U916,#REF!,2,0),"")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IF('PD3'!$V917&lt;&gt;"",'PD3'!$V917*VLOOKUP('PD3'!$U917,#REF!,2,0),"")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IF('PD3'!$V918&lt;&gt;"",'PD3'!$V918*VLOOKUP('PD3'!$U918,#REF!,2,0),"")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IF('PD3'!$V919&lt;&gt;"",'PD3'!$V919*VLOOKUP('PD3'!$U919,#REF!,2,0),"")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IF('PD3'!$V920&lt;&gt;"",'PD3'!$V920*VLOOKUP('PD3'!$U920,#REF!,2,0),"")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IF('PD3'!$V921&lt;&gt;"",'PD3'!$V921*VLOOKUP('PD3'!$U921,#REF!,2,0),"")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IF('PD3'!$V922&lt;&gt;"",'PD3'!$V922*VLOOKUP('PD3'!$U922,#REF!,2,0),"")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IF('PD3'!$V923&lt;&gt;"",'PD3'!$V923*VLOOKUP('PD3'!$U923,#REF!,2,0),"")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IF('PD3'!$V924&lt;&gt;"",'PD3'!$V924*VLOOKUP('PD3'!$U924,#REF!,2,0),"")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IF('PD3'!$V925&lt;&gt;"",'PD3'!$V925*VLOOKUP('PD3'!$U925,#REF!,2,0),"")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IF('PD3'!$V926&lt;&gt;"",'PD3'!$V926*VLOOKUP('PD3'!$U926,#REF!,2,0),"")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IF('PD3'!$V927&lt;&gt;"",'PD3'!$V927*VLOOKUP('PD3'!$U927,#REF!,2,0),"")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IF('PD3'!$V928&lt;&gt;"",'PD3'!$V928*VLOOKUP('PD3'!$U928,#REF!,2,0),"")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IF('PD3'!$V929&lt;&gt;"",'PD3'!$V929*VLOOKUP('PD3'!$U929,#REF!,2,0),"")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IF('PD3'!$V930&lt;&gt;"",'PD3'!$V930*VLOOKUP('PD3'!$U930,#REF!,2,0),"")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IF('PD3'!$V931&lt;&gt;"",'PD3'!$V931*VLOOKUP('PD3'!$U931,#REF!,2,0),"")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IF('PD3'!$V932&lt;&gt;"",'PD3'!$V932*VLOOKUP('PD3'!$U932,#REF!,2,0),"")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IF('PD3'!$V933&lt;&gt;"",'PD3'!$V933*VLOOKUP('PD3'!$U933,#REF!,2,0),"")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IF('PD3'!$V934&lt;&gt;"",'PD3'!$V934*VLOOKUP('PD3'!$U934,#REF!,2,0),"")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IF('PD3'!$V935&lt;&gt;"",'PD3'!$V935*VLOOKUP('PD3'!$U935,#REF!,2,0),"")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IF('PD3'!$V936&lt;&gt;"",'PD3'!$V936*VLOOKUP('PD3'!$U936,#REF!,2,0),"")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IF('PD3'!$V937&lt;&gt;"",'PD3'!$V937*VLOOKUP('PD3'!$U937,#REF!,2,0),"")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IF('PD3'!$V938&lt;&gt;"",'PD3'!$V938*VLOOKUP('PD3'!$U938,#REF!,2,0),"")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IF('PD3'!$V939&lt;&gt;"",'PD3'!$V939*VLOOKUP('PD3'!$U939,#REF!,2,0),"")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IF('PD3'!$V940&lt;&gt;"",'PD3'!$V940*VLOOKUP('PD3'!$U940,#REF!,2,0),"")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IF('PD3'!$V941&lt;&gt;"",'PD3'!$V941*VLOOKUP('PD3'!$U941,#REF!,2,0),"")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IF('PD3'!$V942&lt;&gt;"",'PD3'!$V942*VLOOKUP('PD3'!$U942,#REF!,2,0),"")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IF('PD3'!$V943&lt;&gt;"",'PD3'!$V943*VLOOKUP('PD3'!$U943,#REF!,2,0),"")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IF('PD3'!$V944&lt;&gt;"",'PD3'!$V944*VLOOKUP('PD3'!$U944,#REF!,2,0),"")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IF('PD3'!$V945&lt;&gt;"",'PD3'!$V945*VLOOKUP('PD3'!$U945,#REF!,2,0),"")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IF('PD3'!$V946&lt;&gt;"",'PD3'!$V946*VLOOKUP('PD3'!$U946,#REF!,2,0),"")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IF('PD3'!$V947&lt;&gt;"",'PD3'!$V947*VLOOKUP('PD3'!$U947,#REF!,2,0),"")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IF('PD3'!$V948&lt;&gt;"",'PD3'!$V948*VLOOKUP('PD3'!$U948,#REF!,2,0),"")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IF('PD3'!$V949&lt;&gt;"",'PD3'!$V949*VLOOKUP('PD3'!$U949,#REF!,2,0),"")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IF('PD3'!$V950&lt;&gt;"",'PD3'!$V950*VLOOKUP('PD3'!$U950,#REF!,2,0),"")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IF('PD3'!$V951&lt;&gt;"",'PD3'!$V951*VLOOKUP('PD3'!$U951,#REF!,2,0),"")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IF('PD3'!$V952&lt;&gt;"",'PD3'!$V952*VLOOKUP('PD3'!$U952,#REF!,2,0),"")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IF('PD3'!$V953&lt;&gt;"",'PD3'!$V953*VLOOKUP('PD3'!$U953,#REF!,2,0),"")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IF('PD3'!$V954&lt;&gt;"",'PD3'!$V954*VLOOKUP('PD3'!$U954,#REF!,2,0),"")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IF('PD3'!$V955&lt;&gt;"",'PD3'!$V955*VLOOKUP('PD3'!$U955,#REF!,2,0),"")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IF('PD3'!$V956&lt;&gt;"",'PD3'!$V956*VLOOKUP('PD3'!$U956,#REF!,2,0),"")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IF('PD3'!$V957&lt;&gt;"",'PD3'!$V957*VLOOKUP('PD3'!$U957,#REF!,2,0),"")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IF('PD3'!$V958&lt;&gt;"",'PD3'!$V958*VLOOKUP('PD3'!$U958,#REF!,2,0),"")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IF('PD3'!$V959&lt;&gt;"",'PD3'!$V959*VLOOKUP('PD3'!$U959,#REF!,2,0),"")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IF('PD3'!$V960&lt;&gt;"",'PD3'!$V960*VLOOKUP('PD3'!$U960,#REF!,2,0),"")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IF('PD3'!$V961&lt;&gt;"",'PD3'!$V961*VLOOKUP('PD3'!$U961,#REF!,2,0),"")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IF('PD3'!$V962&lt;&gt;"",'PD3'!$V962*VLOOKUP('PD3'!$U962,#REF!,2,0),"")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IF('PD3'!$V963&lt;&gt;"",'PD3'!$V963*VLOOKUP('PD3'!$U963,#REF!,2,0),"")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IF('PD3'!$V964&lt;&gt;"",'PD3'!$V964*VLOOKUP('PD3'!$U964,#REF!,2,0),"")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IF('PD3'!$V965&lt;&gt;"",'PD3'!$V965*VLOOKUP('PD3'!$U965,#REF!,2,0),"")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IF('PD3'!$V966&lt;&gt;"",'PD3'!$V966*VLOOKUP('PD3'!$U966,#REF!,2,0),"")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IF('PD3'!$V967&lt;&gt;"",'PD3'!$V967*VLOOKUP('PD3'!$U967,#REF!,2,0),"")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IF('PD3'!$V968&lt;&gt;"",'PD3'!$V968*VLOOKUP('PD3'!$U968,#REF!,2,0),"")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IF('PD3'!$V969&lt;&gt;"",'PD3'!$V969*VLOOKUP('PD3'!$U969,#REF!,2,0),"")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IF('PD3'!$V970&lt;&gt;"",'PD3'!$V970*VLOOKUP('PD3'!$U970,#REF!,2,0),"")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IF('PD3'!$V971&lt;&gt;"",'PD3'!$V971*VLOOKUP('PD3'!$U971,#REF!,2,0),"")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IF('PD3'!$V972&lt;&gt;"",'PD3'!$V972*VLOOKUP('PD3'!$U972,#REF!,2,0),"")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IF('PD3'!$V973&lt;&gt;"",'PD3'!$V973*VLOOKUP('PD3'!$U973,#REF!,2,0),"")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IF('PD3'!$V974&lt;&gt;"",'PD3'!$V974*VLOOKUP('PD3'!$U974,#REF!,2,0),"")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IF('PD3'!$V975&lt;&gt;"",'PD3'!$V975*VLOOKUP('PD3'!$U975,#REF!,2,0),"")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IF('PD3'!$V976&lt;&gt;"",'PD3'!$V976*VLOOKUP('PD3'!$U976,#REF!,2,0),"")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IF('PD3'!$V977&lt;&gt;"",'PD3'!$V977*VLOOKUP('PD3'!$U977,#REF!,2,0),"")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IF('PD3'!$V978&lt;&gt;"",'PD3'!$V978*VLOOKUP('PD3'!$U978,#REF!,2,0),"")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IF('PD3'!$V979&lt;&gt;"",'PD3'!$V979*VLOOKUP('PD3'!$U979,#REF!,2,0),"")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IF('PD3'!$V980&lt;&gt;"",'PD3'!$V980*VLOOKUP('PD3'!$U980,#REF!,2,0),"")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IF('PD3'!$V981&lt;&gt;"",'PD3'!$V981*VLOOKUP('PD3'!$U981,#REF!,2,0),"")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IF('PD3'!$V982&lt;&gt;"",'PD3'!$V982*VLOOKUP('PD3'!$U982,#REF!,2,0),"")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IF('PD3'!$V983&lt;&gt;"",'PD3'!$V983*VLOOKUP('PD3'!$U983,#REF!,2,0),"")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IF('PD3'!$V984&lt;&gt;"",'PD3'!$V984*VLOOKUP('PD3'!$U984,#REF!,2,0),"")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IF('PD3'!$V985&lt;&gt;"",'PD3'!$V985*VLOOKUP('PD3'!$U985,#REF!,2,0),"")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IF('PD3'!$V986&lt;&gt;"",'PD3'!$V986*VLOOKUP('PD3'!$U986,#REF!,2,0),"")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IF('PD3'!$V987&lt;&gt;"",'PD3'!$V987*VLOOKUP('PD3'!$U987,#REF!,2,0),"")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IF('PD3'!$V988&lt;&gt;"",'PD3'!$V988*VLOOKUP('PD3'!$U988,#REF!,2,0),"")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IF('PD3'!$V989&lt;&gt;"",'PD3'!$V989*VLOOKUP('PD3'!$U989,#REF!,2,0),"")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IF('PD3'!$V990&lt;&gt;"",'PD3'!$V990*VLOOKUP('PD3'!$U990,#REF!,2,0),"")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IF('PD3'!$V991&lt;&gt;"",'PD3'!$V991*VLOOKUP('PD3'!$U991,#REF!,2,0),"")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IF('PD3'!$V992&lt;&gt;"",'PD3'!$V992*VLOOKUP('PD3'!$U992,#REF!,2,0),"")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IF('PD3'!$V993&lt;&gt;"",'PD3'!$V993*VLOOKUP('PD3'!$U993,#REF!,2,0),"")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IF('PD3'!$V994&lt;&gt;"",'PD3'!$V994*VLOOKUP('PD3'!$U994,#REF!,2,0),"")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IF('PD3'!$V995&lt;&gt;"",'PD3'!$V995*VLOOKUP('PD3'!$U995,#REF!,2,0),"")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IF('PD3'!$V996&lt;&gt;"",'PD3'!$V996*VLOOKUP('PD3'!$U996,#REF!,2,0),"")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IF('PD3'!$V997&lt;&gt;"",'PD3'!$V997*VLOOKUP('PD3'!$U997,#REF!,2,0),"")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IF('PD3'!$V998&lt;&gt;"",'PD3'!$V998*VLOOKUP('PD3'!$U998,#REF!,2,0),"")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IF('PD3'!$V999&lt;&gt;"",'PD3'!$V999*VLOOKUP('PD3'!$U999,#REF!,2,0),"")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IF('PD3'!$V1000&lt;&gt;"",'PD3'!$V1000*VLOOKUP('PD3'!$U1000,#REF!,2,0),"")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IF('PD3'!$V1001&lt;&gt;"",'PD3'!$V1001*VLOOKUP('PD3'!$U1001,#REF!,2,0),"")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IF('PD3'!$V1002&lt;&gt;"",'PD3'!$V1002*VLOOKUP('PD3'!$U1002,#REF!,2,0),"")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IF('PD3'!$V1003&lt;&gt;"",'PD3'!$V1003*VLOOKUP('PD3'!$U1003,#REF!,2,0),"")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IF('PD3'!$V1004&lt;&gt;"",'PD3'!$V1004*VLOOKUP('PD3'!$U1004,#REF!,2,0),"")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IF('PD3'!$V1005&lt;&gt;"",'PD3'!$V1005*VLOOKUP('PD3'!$U1005,#REF!,2,0),"")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IF('PD3'!$V1006&lt;&gt;"",'PD3'!$V1006*VLOOKUP('PD3'!$U1006,#REF!,2,0),"")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IF('PD3'!$V1007&lt;&gt;"",'PD3'!$V1007*VLOOKUP('PD3'!$U1007,#REF!,2,0),"")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IF('PD3'!$V1008&lt;&gt;"",'PD3'!$V1008*VLOOKUP('PD3'!$U1008,#REF!,2,0),"")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IF('PD3'!$V1009&lt;&gt;"",'PD3'!$V1009*VLOOKUP('PD3'!$U1009,#REF!,2,0),"")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IF('PD3'!$V1010&lt;&gt;"",'PD3'!$V1010*VLOOKUP('PD3'!$U1010,#REF!,2,0),"")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IF('PD3'!$V1011&lt;&gt;"",'PD3'!$V1011*VLOOKUP('PD3'!$U1011,#REF!,2,0),"")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IF('PD3'!$V1012&lt;&gt;"",'PD3'!$V1012*VLOOKUP('PD3'!$U1012,#REF!,2,0),"")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IF('PD3'!$V1013&lt;&gt;"",'PD3'!$V1013*VLOOKUP('PD3'!$U1013,#REF!,2,0),"")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IF('PD3'!$V1014&lt;&gt;"",'PD3'!$V1014*VLOOKUP('PD3'!$U1014,#REF!,2,0),"")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IF('PD3'!$V1015&lt;&gt;"",'PD3'!$V1015*VLOOKUP('PD3'!$U1015,#REF!,2,0),"")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IF('PD3'!$V1016&lt;&gt;"",'PD3'!$V1016*VLOOKUP('PD3'!$U1016,#REF!,2,0),"")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IF('PD3'!$V1017&lt;&gt;"",'PD3'!$V1017*VLOOKUP('PD3'!$U1017,#REF!,2,0),"")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IF('PD3'!$V1018&lt;&gt;"",'PD3'!$V1018*VLOOKUP('PD3'!$U1018,#REF!,2,0),"")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IF('PD3'!$V1019&lt;&gt;"",'PD3'!$V1019*VLOOKUP('PD3'!$U1019,#REF!,2,0),"")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IF('PD3'!$V1020&lt;&gt;"",'PD3'!$V1020*VLOOKUP('PD3'!$U1020,#REF!,2,0),"")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IF('PD3'!$V1021&lt;&gt;"",'PD3'!$V1021*VLOOKUP('PD3'!$U1021,#REF!,2,0),"")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IF('PD3'!$V1022&lt;&gt;"",'PD3'!$V1022*VLOOKUP('PD3'!$U1022,#REF!,2,0),"")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IF('PD3'!$V1023&lt;&gt;"",'PD3'!$V1023*VLOOKUP('PD3'!$U1023,#REF!,2,0),"")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IF('PD3'!$V1024&lt;&gt;"",'PD3'!$V1024*VLOOKUP('PD3'!$U1024,#REF!,2,0),"")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IF('PD3'!$V1025&lt;&gt;"",'PD3'!$V1025*VLOOKUP('PD3'!$U1025,#REF!,2,0),"")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IF('PD3'!$V1026&lt;&gt;"",'PD3'!$V1026*VLOOKUP('PD3'!$U1026,#REF!,2,0),"")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IF('PD3'!$V1027&lt;&gt;"",'PD3'!$V1027*VLOOKUP('PD3'!$U1027,#REF!,2,0),"")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IF('PD3'!$V1028&lt;&gt;"",'PD3'!$V1028*VLOOKUP('PD3'!$U1028,#REF!,2,0),"")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IF('PD3'!$V1029&lt;&gt;"",'PD3'!$V1029*VLOOKUP('PD3'!$U1029,#REF!,2,0),"")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IF('PD3'!$V1030&lt;&gt;"",'PD3'!$V1030*VLOOKUP('PD3'!$U1030,#REF!,2,0),"")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IF('PD3'!$V1031&lt;&gt;"",'PD3'!$V1031*VLOOKUP('PD3'!$U1031,#REF!,2,0),"")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IF('PD3'!$V1032&lt;&gt;"",'PD3'!$V1032*VLOOKUP('PD3'!$U1032,#REF!,2,0),"")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IF('PD3'!$V1033&lt;&gt;"",'PD3'!$V1033*VLOOKUP('PD3'!$U1033,#REF!,2,0),"")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IF('PD3'!$V1034&lt;&gt;"",'PD3'!$V1034*VLOOKUP('PD3'!$U1034,#REF!,2,0),"")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IF('PD3'!$V1035&lt;&gt;"",'PD3'!$V1035*VLOOKUP('PD3'!$U1035,#REF!,2,0),"")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ca7Nc6VaOSur5nEdQdXdbxbcU/oxsrzBdBS9MGZhf9xOI5Qj6UNo2Dsl2AH/IlniN8CVDhMmViRn1/w8oTwMzA==" saltValue="zEZ3crotMhalpWHFc7VNV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93" priority="23" operator="beginsWith" text="COMPLETE">
      <formula>LEFT((A1),LEN("COMPLETE"))=("COMPLETE")</formula>
    </cfRule>
  </conditionalFormatting>
  <conditionalFormatting sqref="A1:A2 B6:B21 D21 F21 A226:C1235 A6:A23 G25:G28 G21:G23 C5:C24 E21:E24">
    <cfRule type="containsText" dxfId="192" priority="24" operator="containsText" text="INCOMPLETE">
      <formula>NOT(ISERROR(SEARCH(("INCOMPLETE"),(A1))))</formula>
    </cfRule>
  </conditionalFormatting>
  <conditionalFormatting sqref="E43:G43 A30:F33 B34:C34 A35:C38 D34:F38 A39 C39:D39">
    <cfRule type="containsText" dxfId="191" priority="25" operator="containsText" text="FALSE">
      <formula>NOT(ISERROR(SEARCH(("FALSE"),(A30))))</formula>
    </cfRule>
  </conditionalFormatting>
  <conditionalFormatting sqref="E43:G43 A30:F33 B34:C34 A35:C38 D34:F38 A39 C39:D39">
    <cfRule type="containsText" dxfId="190" priority="26" operator="containsText" text="TRUE">
      <formula>NOT(ISERROR(SEARCH(("TRUE"),(A30))))</formula>
    </cfRule>
  </conditionalFormatting>
  <conditionalFormatting sqref="A26:B28">
    <cfRule type="containsText" dxfId="189" priority="27" operator="containsText" text="FALSE">
      <formula>NOT(ISERROR(SEARCH(("FALSE"),(A26))))</formula>
    </cfRule>
  </conditionalFormatting>
  <conditionalFormatting sqref="A26:B28">
    <cfRule type="containsText" dxfId="188" priority="28" operator="containsText" text="TRUE">
      <formula>NOT(ISERROR(SEARCH(("TRUE"),(A26))))</formula>
    </cfRule>
  </conditionalFormatting>
  <conditionalFormatting sqref="C40">
    <cfRule type="containsText" dxfId="187" priority="21" operator="containsText" text="YES">
      <formula>NOT(ISERROR(SEARCH(("YES"),(C40))))</formula>
    </cfRule>
  </conditionalFormatting>
  <conditionalFormatting sqref="C40">
    <cfRule type="containsText" dxfId="186" priority="22" operator="containsText" text="NO">
      <formula>NOT(ISERROR(SEARCH(("NO"),(C40))))</formula>
    </cfRule>
  </conditionalFormatting>
  <conditionalFormatting sqref="D8 F10:F13">
    <cfRule type="beginsWith" dxfId="185" priority="11" operator="beginsWith" text="COMPLETE">
      <formula>LEFT(D8,LEN("COMPLETE"))="COMPLETE"</formula>
    </cfRule>
    <cfRule type="containsText" dxfId="184" priority="12" operator="containsText" text="INCOMPLETE">
      <formula>NOT(ISERROR(SEARCH("INCOMPLETE",D8)))</formula>
    </cfRule>
  </conditionalFormatting>
  <conditionalFormatting sqref="D6:D7 D10 A24 D13">
    <cfRule type="containsText" dxfId="183" priority="19" operator="containsText" text="FALSE">
      <formula>NOT(ISERROR(SEARCH("FALSE",A6)))</formula>
    </cfRule>
    <cfRule type="containsText" dxfId="182" priority="20" operator="containsText" text="TRUE">
      <formula>NOT(ISERROR(SEARCH("TRUE",A6)))</formula>
    </cfRule>
  </conditionalFormatting>
  <conditionalFormatting sqref="E10:E13">
    <cfRule type="containsText" dxfId="181" priority="17" operator="containsText" text="TRUE">
      <formula>NOT(ISERROR(SEARCH("TRUE",E10)))</formula>
    </cfRule>
    <cfRule type="containsText" dxfId="180" priority="18" operator="containsText" text="FALSE">
      <formula>NOT(ISERROR(SEARCH("FALSE",E10)))</formula>
    </cfRule>
  </conditionalFormatting>
  <conditionalFormatting sqref="D5:F5">
    <cfRule type="beginsWith" dxfId="179" priority="15" operator="beginsWith" text="COMPLETE">
      <formula>LEFT(D5,LEN("COMPLETE"))="COMPLETE"</formula>
    </cfRule>
    <cfRule type="containsText" dxfId="178" priority="16" operator="containsText" text="INCOMPLETE">
      <formula>NOT(ISERROR(SEARCH("INCOMPLETE",D5)))</formula>
    </cfRule>
  </conditionalFormatting>
  <conditionalFormatting sqref="E6:F8">
    <cfRule type="beginsWith" dxfId="177" priority="13" operator="beginsWith" text="COMPLETE">
      <formula>LEFT(E6,LEN("COMPLETE"))="COMPLETE"</formula>
    </cfRule>
    <cfRule type="containsText" dxfId="176" priority="14" operator="containsText" text="INCOMPLETE">
      <formula>NOT(ISERROR(SEARCH("INCOMPLETE",E6)))</formula>
    </cfRule>
  </conditionalFormatting>
  <conditionalFormatting sqref="G24">
    <cfRule type="containsText" dxfId="175" priority="9" operator="containsText" text="FALSE">
      <formula>NOT(ISERROR(SEARCH("FALSE",G24)))</formula>
    </cfRule>
    <cfRule type="containsText" dxfId="174" priority="10" operator="containsText" text="TRUE">
      <formula>NOT(ISERROR(SEARCH("TRUE",G24)))</formula>
    </cfRule>
  </conditionalFormatting>
  <conditionalFormatting sqref="A24">
    <cfRule type="containsText" dxfId="173" priority="7" operator="containsText" text="TRUE">
      <formula>NOT(ISERROR(SEARCH("TRUE",A24)))</formula>
    </cfRule>
    <cfRule type="containsText" dxfId="172" priority="8" operator="containsText" text="FALSE">
      <formula>NOT(ISERROR(SEARCH("FALSE",A24)))</formula>
    </cfRule>
  </conditionalFormatting>
  <conditionalFormatting sqref="F49:F225 B49:B225">
    <cfRule type="expression" dxfId="171" priority="5">
      <formula>MOD(ROW(),2)&lt;&gt;0</formula>
    </cfRule>
    <cfRule type="expression" dxfId="170" priority="6">
      <formula>MOD(ROW(),2)=0</formula>
    </cfRule>
  </conditionalFormatting>
  <conditionalFormatting sqref="A49:I225 A48 C48:E48 G48:I48">
    <cfRule type="expression" dxfId="169" priority="3">
      <formula>AND(_xlfn.ISFORMULA(A48),MOD(ROW(),2)=0)</formula>
    </cfRule>
    <cfRule type="expression" dxfId="168" priority="4">
      <formula>_xlfn.ISFORMULA(INDIRECT("rc",FALSE))</formula>
    </cfRule>
  </conditionalFormatting>
  <conditionalFormatting sqref="H43 H44:I45">
    <cfRule type="expression" dxfId="167" priority="1">
      <formula>AND(_xlfn.ISFORMULA(H43),MOD(ROW(),2)=0)</formula>
    </cfRule>
    <cfRule type="expression" dxfId="166" priority="2">
      <formula>_xlfn.ISFORMULA(INDIRECT("rc",FALSE))</formula>
    </cfRule>
  </conditionalFormatting>
  <dataValidations count="7">
    <dataValidation type="list" allowBlank="1" showErrorMessage="1" sqref="B16 B19" xr:uid="{4FB76F7E-EB35-45F4-B5F4-9B6CC9891A05}">
      <formula1>"Select choice here,SBME,CHBE,CIVL,CPEN,ELEC,ENVE,ENPH,GEOE,IGEN,MECH,MINE,MTRL,MANU,OTHER"</formula1>
    </dataValidation>
    <dataValidation type="list" allowBlank="1" showErrorMessage="1" sqref="B5 C40" xr:uid="{4013DCAC-9595-4669-A2CF-D8BDACBF68AC}">
      <formula1>"Yes,No"</formula1>
    </dataValidation>
    <dataValidation type="list" allowBlank="1" showErrorMessage="1" sqref="R96:R225 V226 U227:U1035" xr:uid="{D3718F8D-F1D3-48D5-B61F-35F8FD697F51}">
      <formula1>#REF!</formula1>
    </dataValidation>
    <dataValidation type="list" allowBlank="1" showErrorMessage="1" sqref="B49:B225" xr:uid="{72426955-B211-43D1-BC50-0AC2F5E5865E}">
      <formula1>"Venue,Food,Gifts,Workshop Supplies,Other"</formula1>
    </dataValidation>
    <dataValidation type="list" allowBlank="1" showErrorMessage="1" sqref="U96:U225 X227:X1035 Y226 O271:O1109 J227" xr:uid="{8AA66B7B-1D70-4F31-820E-A3DA68B243BE}">
      <formula1>"FIRST YEAR,CIVL,SBME,EECE,CHBE,ENVE,ENPH,GEOE,IGEN,MECH,MINE,MTRL,MANU,OTHER"</formula1>
    </dataValidation>
    <dataValidation type="list" allowBlank="1" showErrorMessage="1" sqref="B8" xr:uid="{17DBB7ED-E7A8-4FF1-BE71-7F1E335E3AE6}">
      <formula1>"FIRST YEAR,CIVL,SBME,EECE,CHBE,ENVE,ENPH,GEOE,IGEN,MECH,MINE,MTRL,MANU,OTHER,,SCARP,SALA,DENT,ARTS,EDUC,COMM,FRST,KIN,JRNL,LAIS,LFS,LAW,MEDI,MUSC,SPPH,NURS,PHRM,SCIE"</formula1>
    </dataValidation>
    <dataValidation type="list" allowBlank="1" showInputMessage="1" showErrorMessage="1" sqref="E6:E9" xr:uid="{73019121-E986-4212-A25E-D113471EA277}">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C05B89E2-EFD6-4D62-830F-5309532AB881}">
          <x14:formula1>
            <xm:f>'Group Information'!$A$19:$A$25</xm:f>
          </x14:formula1>
          <xm:sqref>F49:F225 D148:E225</xm:sqref>
        </x14:dataValidation>
        <x14:dataValidation type="list" allowBlank="1" showInputMessage="1" showErrorMessage="1" xr:uid="{1A99C8BF-C707-4DEE-B27A-340A57F1019F}">
          <x14:formula1>
            <xm:f>dataval!$A$2:$A$78</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8D26-5C58-49B6-AA80-F422E3FC25FD}">
  <sheetPr codeName="Sheet16">
    <tabColor theme="5" tint="0.39997558519241921"/>
  </sheetPr>
  <dimension ref="A1:AD1235"/>
  <sheetViews>
    <sheetView zoomScale="85" zoomScaleNormal="85" workbookViewId="0">
      <selection activeCell="A30" sqref="A30:I33"/>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74" t="s">
        <v>172</v>
      </c>
      <c r="B1" s="675"/>
      <c r="C1" s="671"/>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76" t="s">
        <v>119</v>
      </c>
      <c r="B2" s="677"/>
      <c r="C2" s="678"/>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79"/>
      <c r="B3" s="680"/>
      <c r="C3" s="681"/>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69"/>
      <c r="B4" s="369"/>
      <c r="C4" s="369"/>
      <c r="D4" s="370"/>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1" t="s">
        <v>90</v>
      </c>
      <c r="B5" s="32"/>
      <c r="C5" s="33"/>
      <c r="D5" s="177" t="s">
        <v>120</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121</v>
      </c>
      <c r="B6" s="229"/>
      <c r="C6" s="372" t="str">
        <f t="shared" ref="C6:C11" si="0">IF(B6&lt;&gt;"","COMPLETE","INCOMPLETE")</f>
        <v>INCOMPLETE</v>
      </c>
      <c r="D6" s="179" t="s">
        <v>122</v>
      </c>
      <c r="E6" s="325"/>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123</v>
      </c>
      <c r="B7" s="230"/>
      <c r="C7" s="372" t="str">
        <f t="shared" si="0"/>
        <v>INCOMPLETE</v>
      </c>
      <c r="D7" s="179" t="s">
        <v>124</v>
      </c>
      <c r="E7" s="326"/>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125</v>
      </c>
      <c r="B8" s="324"/>
      <c r="C8" s="372" t="str">
        <f t="shared" si="0"/>
        <v>INCOMPLETE</v>
      </c>
      <c r="D8" s="654" t="s">
        <v>126</v>
      </c>
      <c r="E8" s="656"/>
      <c r="F8" s="65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127</v>
      </c>
      <c r="B9" s="231"/>
      <c r="C9" s="372" t="str">
        <f t="shared" si="0"/>
        <v>INCOMPLETE</v>
      </c>
      <c r="D9" s="655"/>
      <c r="E9" s="657"/>
      <c r="F9" s="659"/>
      <c r="G9" s="16"/>
      <c r="K9" s="16"/>
      <c r="L9" s="16"/>
      <c r="M9" s="16"/>
      <c r="N9" s="16"/>
      <c r="O9" s="23"/>
      <c r="P9" s="16"/>
      <c r="Q9" s="16"/>
      <c r="S9" s="16"/>
      <c r="T9" s="16"/>
      <c r="U9" s="16"/>
      <c r="V9" s="16"/>
      <c r="W9" s="16"/>
      <c r="X9" s="16"/>
      <c r="Y9" s="16"/>
      <c r="Z9" s="16"/>
      <c r="AA9" s="16"/>
      <c r="AB9" s="16"/>
      <c r="AC9" s="16"/>
    </row>
    <row r="10" spans="1:29" ht="15" customHeight="1" x14ac:dyDescent="0.35">
      <c r="A10" s="35" t="s">
        <v>128</v>
      </c>
      <c r="B10" s="231"/>
      <c r="C10" s="194" t="str">
        <f t="shared" si="0"/>
        <v>INCOMPLETE</v>
      </c>
      <c r="D10" s="688" t="s">
        <v>129</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130</v>
      </c>
      <c r="B11" s="324"/>
      <c r="C11" s="194" t="str">
        <f t="shared" si="0"/>
        <v>INCOMPLETE</v>
      </c>
      <c r="D11" s="689"/>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90"/>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131</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132</v>
      </c>
      <c r="B14" s="232"/>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133</v>
      </c>
      <c r="B15" s="373"/>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58</v>
      </c>
      <c r="B16" s="327"/>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134</v>
      </c>
      <c r="B17" s="232"/>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133</v>
      </c>
      <c r="B18" s="373"/>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58</v>
      </c>
      <c r="B19" s="327"/>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135</v>
      </c>
      <c r="B21" s="43"/>
      <c r="C21" s="43"/>
      <c r="D21" s="43"/>
      <c r="E21" s="44"/>
      <c r="F21" s="45" t="s">
        <v>136</v>
      </c>
      <c r="G21" s="45" t="s">
        <v>137</v>
      </c>
      <c r="J21" s="16"/>
      <c r="K21" s="16"/>
      <c r="L21" s="16"/>
      <c r="N21" s="16"/>
      <c r="O21" s="16"/>
      <c r="P21" s="16"/>
      <c r="Q21" s="16"/>
      <c r="R21" s="16"/>
      <c r="S21" s="23"/>
      <c r="T21" s="16"/>
      <c r="U21" s="16"/>
      <c r="W21" s="16"/>
      <c r="X21" s="16"/>
      <c r="Y21" s="16"/>
      <c r="Z21" s="16"/>
      <c r="AA21" s="16"/>
      <c r="AB21" s="16"/>
      <c r="AC21" s="16"/>
    </row>
    <row r="22" spans="1:29" ht="49.5" customHeight="1" x14ac:dyDescent="0.35">
      <c r="A22" s="682" t="s">
        <v>138</v>
      </c>
      <c r="B22" s="671"/>
      <c r="C22" s="683"/>
      <c r="D22" s="684"/>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5" t="s">
        <v>139</v>
      </c>
      <c r="B23" s="678"/>
      <c r="C23" s="686"/>
      <c r="D23" s="687"/>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69" t="s">
        <v>140</v>
      </c>
      <c r="B24" s="669"/>
      <c r="C24" s="667"/>
      <c r="D24" s="668"/>
      <c r="E24" s="282"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141</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142</v>
      </c>
      <c r="B27" s="233"/>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143</v>
      </c>
      <c r="B28" s="234"/>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2" t="s">
        <v>144</v>
      </c>
      <c r="B30" s="663"/>
      <c r="C30" s="664"/>
      <c r="D30" s="662" t="s">
        <v>145</v>
      </c>
      <c r="E30" s="663"/>
      <c r="F30" s="664"/>
      <c r="J30" s="16"/>
      <c r="K30" s="16"/>
      <c r="L30" s="16"/>
      <c r="N30" s="16"/>
      <c r="O30" s="16"/>
      <c r="P30" s="16"/>
      <c r="Q30" s="16"/>
      <c r="R30" s="16"/>
      <c r="S30" s="23"/>
      <c r="T30" s="16"/>
      <c r="U30" s="16"/>
      <c r="W30" s="16"/>
      <c r="X30" s="16"/>
      <c r="Y30" s="16"/>
      <c r="Z30" s="16"/>
      <c r="AA30" s="16"/>
      <c r="AB30" s="16"/>
      <c r="AC30" s="16"/>
    </row>
    <row r="31" spans="1:29" ht="15.75" customHeight="1" x14ac:dyDescent="0.35">
      <c r="A31" s="50" t="s">
        <v>146</v>
      </c>
      <c r="B31" s="51" t="s">
        <v>147</v>
      </c>
      <c r="C31" s="52" t="s">
        <v>101</v>
      </c>
      <c r="D31" s="53" t="s">
        <v>146</v>
      </c>
      <c r="E31" s="51" t="s">
        <v>147</v>
      </c>
      <c r="F31" s="52" t="s">
        <v>101</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148</v>
      </c>
      <c r="B32" s="328"/>
      <c r="C32" s="236"/>
      <c r="D32" s="54" t="s">
        <v>149</v>
      </c>
      <c r="E32" s="235"/>
      <c r="F32" s="236"/>
      <c r="J32" s="16"/>
      <c r="K32" s="16"/>
      <c r="L32" s="16"/>
      <c r="N32" s="16"/>
      <c r="O32" s="16"/>
      <c r="P32" s="16"/>
      <c r="Q32" s="16"/>
      <c r="R32" s="16"/>
      <c r="S32" s="23"/>
      <c r="T32" s="16"/>
      <c r="U32" s="16"/>
      <c r="W32" s="16"/>
      <c r="X32" s="16"/>
      <c r="Y32" s="16"/>
      <c r="Z32" s="16"/>
      <c r="AA32" s="16"/>
      <c r="AB32" s="16"/>
      <c r="AC32" s="16"/>
    </row>
    <row r="33" spans="1:30" ht="15.75" customHeight="1" x14ac:dyDescent="0.35">
      <c r="A33" s="54" t="s">
        <v>150</v>
      </c>
      <c r="B33" s="235"/>
      <c r="C33" s="236"/>
      <c r="D33" s="54" t="s">
        <v>151</v>
      </c>
      <c r="E33" s="235"/>
      <c r="F33" s="236"/>
      <c r="J33" s="16"/>
      <c r="K33" s="16"/>
      <c r="L33" s="16"/>
      <c r="N33" s="16"/>
      <c r="O33" s="16"/>
      <c r="P33" s="16"/>
      <c r="Q33" s="16"/>
      <c r="R33" s="16"/>
      <c r="S33" s="23"/>
      <c r="T33" s="16"/>
      <c r="U33" s="16"/>
      <c r="W33" s="16"/>
      <c r="X33" s="16"/>
      <c r="Y33" s="16"/>
      <c r="Z33" s="16"/>
      <c r="AA33" s="16"/>
      <c r="AB33" s="16"/>
      <c r="AC33" s="16"/>
    </row>
    <row r="34" spans="1:30" ht="15.75" customHeight="1" x14ac:dyDescent="0.35">
      <c r="A34" s="374" t="s">
        <v>152</v>
      </c>
      <c r="B34" s="235"/>
      <c r="C34" s="236"/>
      <c r="D34" s="54" t="s">
        <v>153</v>
      </c>
      <c r="E34" s="235"/>
      <c r="F34" s="236"/>
      <c r="J34" s="16"/>
      <c r="K34" s="16"/>
      <c r="L34" s="16"/>
      <c r="N34" s="16"/>
      <c r="O34" s="16"/>
      <c r="P34" s="16"/>
      <c r="Q34" s="16"/>
      <c r="R34" s="16"/>
      <c r="S34" s="23"/>
      <c r="T34" s="16"/>
      <c r="U34" s="16"/>
      <c r="W34" s="16"/>
      <c r="X34" s="16"/>
      <c r="Y34" s="16"/>
      <c r="Z34" s="16"/>
      <c r="AA34" s="16"/>
      <c r="AB34" s="16"/>
      <c r="AC34" s="16"/>
    </row>
    <row r="35" spans="1:30" ht="15.75" customHeight="1" x14ac:dyDescent="0.35">
      <c r="A35" s="54" t="s">
        <v>153</v>
      </c>
      <c r="B35" s="235"/>
      <c r="C35" s="236"/>
      <c r="D35" s="54" t="s">
        <v>154</v>
      </c>
      <c r="E35" s="235"/>
      <c r="F35" s="236"/>
      <c r="J35" s="16"/>
      <c r="K35" s="16"/>
      <c r="L35" s="16"/>
      <c r="N35" s="16"/>
      <c r="O35" s="16"/>
      <c r="P35" s="16"/>
      <c r="Q35" s="16"/>
      <c r="R35" s="16"/>
      <c r="S35" s="23"/>
      <c r="T35" s="16"/>
      <c r="U35" s="16"/>
      <c r="W35" s="16"/>
      <c r="X35" s="16"/>
      <c r="Y35" s="16"/>
      <c r="Z35" s="16"/>
      <c r="AA35" s="16"/>
      <c r="AB35" s="16"/>
      <c r="AC35" s="16"/>
    </row>
    <row r="36" spans="1:30" ht="15.75" customHeight="1" x14ac:dyDescent="0.35">
      <c r="A36" s="54" t="s">
        <v>154</v>
      </c>
      <c r="B36" s="235"/>
      <c r="C36" s="236"/>
      <c r="D36" s="54" t="s">
        <v>155</v>
      </c>
      <c r="E36" s="235"/>
      <c r="F36" s="236"/>
      <c r="J36" s="16"/>
      <c r="K36" s="16"/>
      <c r="L36" s="16"/>
      <c r="N36" s="16"/>
      <c r="O36" s="16"/>
      <c r="P36" s="16"/>
      <c r="Q36" s="16"/>
      <c r="R36" s="16"/>
      <c r="S36" s="23"/>
      <c r="T36" s="16"/>
      <c r="U36" s="16"/>
      <c r="W36" s="16"/>
      <c r="X36" s="16"/>
      <c r="Y36" s="16"/>
      <c r="Z36" s="16"/>
      <c r="AA36" s="16"/>
      <c r="AB36" s="16"/>
      <c r="AC36" s="16"/>
    </row>
    <row r="37" spans="1:30" ht="15.75" customHeight="1" x14ac:dyDescent="0.35">
      <c r="A37" s="54" t="s">
        <v>155</v>
      </c>
      <c r="B37" s="235"/>
      <c r="C37" s="236"/>
      <c r="D37" s="54" t="s">
        <v>156</v>
      </c>
      <c r="E37" s="235"/>
      <c r="F37" s="236"/>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156</v>
      </c>
      <c r="B38" s="237"/>
      <c r="C38" s="238"/>
      <c r="D38" s="140" t="s">
        <v>157</v>
      </c>
      <c r="E38" s="237"/>
      <c r="F38" s="238"/>
      <c r="J38" s="16"/>
      <c r="K38" s="16"/>
      <c r="L38" s="16"/>
      <c r="N38" s="16"/>
      <c r="O38" s="16"/>
      <c r="P38" s="16"/>
      <c r="Q38" s="16"/>
      <c r="R38" s="16"/>
      <c r="S38" s="23"/>
      <c r="T38" s="16"/>
      <c r="U38" s="16"/>
      <c r="W38" s="16"/>
      <c r="X38" s="16"/>
      <c r="Y38" s="16"/>
      <c r="Z38" s="16"/>
      <c r="AA38" s="16"/>
      <c r="AB38" s="16"/>
      <c r="AC38" s="16"/>
    </row>
    <row r="39" spans="1:30" ht="15" customHeight="1" thickBot="1" x14ac:dyDescent="0.4">
      <c r="A39" s="672" t="s">
        <v>158</v>
      </c>
      <c r="B39" s="673"/>
      <c r="C39" s="275">
        <f>SUM(C32:C38)</f>
        <v>0</v>
      </c>
      <c r="D39" s="665" t="s">
        <v>159</v>
      </c>
      <c r="E39" s="666"/>
      <c r="F39" s="276">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0" t="s">
        <v>160</v>
      </c>
      <c r="B40" s="671"/>
      <c r="C40" s="329"/>
      <c r="D40" s="60"/>
      <c r="E40" s="660" t="s">
        <v>161</v>
      </c>
      <c r="F40" s="66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75" t="s">
        <v>162</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75" t="s">
        <v>163</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164</v>
      </c>
      <c r="B43" s="56">
        <f>SUM('PD4'!$H$49:$H$225)</f>
        <v>0</v>
      </c>
      <c r="E43" s="375" t="s">
        <v>165</v>
      </c>
      <c r="F43" s="107">
        <f>MIN(dataval!E23,dataval!C23*B27,SUMIF(B49:B225,"Gifts",H49:H225))</f>
        <v>0</v>
      </c>
      <c r="H43" s="388" t="s">
        <v>2</v>
      </c>
      <c r="I43" s="389"/>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75" t="s">
        <v>166</v>
      </c>
      <c r="F44" s="107">
        <f>MIN(dataval!C24,SUMIF(B49:B225,"Workshop Supplies",H49:H225))</f>
        <v>0</v>
      </c>
      <c r="G44" s="16"/>
      <c r="H44" s="390" t="s">
        <v>3</v>
      </c>
      <c r="I44" s="391" t="s">
        <v>4</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3" t="s">
        <v>167</v>
      </c>
      <c r="B45" s="653"/>
      <c r="C45" s="374"/>
      <c r="D45" s="374"/>
      <c r="E45" s="376" t="s">
        <v>168</v>
      </c>
      <c r="F45" s="377">
        <f>MIN(SUM(F41:F44),dataval!E20,dataval!C20*SUM(H49:H225))</f>
        <v>0</v>
      </c>
      <c r="H45" s="392" t="s">
        <v>5</v>
      </c>
      <c r="I45" s="393" t="s">
        <v>6</v>
      </c>
      <c r="K45" s="16"/>
      <c r="L45" s="21"/>
      <c r="M45" s="16"/>
      <c r="N45" s="16"/>
      <c r="O45" s="16"/>
      <c r="P45" s="16"/>
      <c r="Q45" s="16"/>
      <c r="R45" s="16"/>
      <c r="S45" s="16"/>
      <c r="U45" s="16"/>
      <c r="V45" s="16"/>
      <c r="W45" s="16"/>
      <c r="X45" s="16"/>
      <c r="Y45" s="16"/>
      <c r="Z45" s="16"/>
      <c r="AA45" s="16"/>
      <c r="AB45" s="16"/>
      <c r="AC45" s="16"/>
    </row>
    <row r="46" spans="1:30" ht="21" customHeight="1" x14ac:dyDescent="0.35">
      <c r="A46" s="653"/>
      <c r="B46" s="65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78" t="s">
        <v>98</v>
      </c>
      <c r="B47" s="379"/>
      <c r="C47" s="379"/>
      <c r="D47" s="379"/>
      <c r="E47" s="379"/>
      <c r="F47" s="379"/>
      <c r="G47" s="379"/>
      <c r="H47" s="379"/>
      <c r="I47" s="142"/>
      <c r="N47" s="16"/>
      <c r="O47" s="16"/>
      <c r="P47" s="16"/>
      <c r="Q47" s="16"/>
      <c r="R47" s="16"/>
      <c r="S47" s="23"/>
      <c r="T47" s="16"/>
      <c r="U47" s="16"/>
      <c r="V47" s="16"/>
      <c r="W47" s="16"/>
      <c r="X47" s="16"/>
      <c r="Y47" s="16"/>
      <c r="Z47" s="16"/>
      <c r="AA47" s="16"/>
      <c r="AB47" s="16"/>
      <c r="AC47" s="16"/>
    </row>
    <row r="48" spans="1:30" ht="15" customHeight="1" x14ac:dyDescent="0.35">
      <c r="A48" s="196" t="s">
        <v>99</v>
      </c>
      <c r="B48" s="197" t="s">
        <v>100</v>
      </c>
      <c r="C48" s="197" t="s">
        <v>101</v>
      </c>
      <c r="D48" s="198" t="s">
        <v>102</v>
      </c>
      <c r="E48" s="198" t="s">
        <v>103</v>
      </c>
      <c r="F48" s="199" t="s">
        <v>104</v>
      </c>
      <c r="G48" s="200" t="s">
        <v>106</v>
      </c>
      <c r="H48" s="198" t="s">
        <v>108</v>
      </c>
      <c r="I48" s="201" t="s">
        <v>169</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39"/>
      <c r="B49" s="224"/>
      <c r="C49" s="222"/>
      <c r="D49" s="224"/>
      <c r="E49" s="224"/>
      <c r="F49" s="223"/>
      <c r="G49" s="432" t="str">
        <f>IF('PD4'!$F49&lt;&gt;"",'PD4'!$C49*'PD4'!$D49+E49,"")</f>
        <v/>
      </c>
      <c r="H49" s="432" t="str">
        <f>IF('PD4'!$G49&lt;&gt;"",'PD4'!$G49*VLOOKUP('PD4'!$F49,'Group Information'!$A$19:$B$25,2,0),"")</f>
        <v/>
      </c>
      <c r="I49" s="240"/>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39"/>
      <c r="B50" s="224"/>
      <c r="C50" s="222"/>
      <c r="D50" s="224"/>
      <c r="E50" s="224"/>
      <c r="F50" s="223"/>
      <c r="G50" s="432" t="str">
        <f>IF('PD4'!$F50&lt;&gt;"",'PD4'!$C50*'PD4'!$D50+E50,"")</f>
        <v/>
      </c>
      <c r="H50" s="432" t="str">
        <f>IF('PD4'!$G50&lt;&gt;"",'PD4'!$G50*VLOOKUP('PD4'!$F50,'Group Information'!$A$19:$B$25,2,0),"")</f>
        <v/>
      </c>
      <c r="I50" s="240"/>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39"/>
      <c r="B51" s="224"/>
      <c r="C51" s="222"/>
      <c r="D51" s="224"/>
      <c r="E51" s="224"/>
      <c r="F51" s="223"/>
      <c r="G51" s="432" t="str">
        <f>IF('PD4'!$F51&lt;&gt;"",'PD4'!$C51*'PD4'!$D51+E51,"")</f>
        <v/>
      </c>
      <c r="H51" s="432" t="str">
        <f>IF('PD4'!$G51&lt;&gt;"",'PD4'!$G51*VLOOKUP('PD4'!$F51,'Group Information'!$A$19:$B$25,2,0),"")</f>
        <v/>
      </c>
      <c r="I51" s="240"/>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39"/>
      <c r="B52" s="224"/>
      <c r="C52" s="222"/>
      <c r="D52" s="224"/>
      <c r="E52" s="224"/>
      <c r="F52" s="223"/>
      <c r="G52" s="432" t="str">
        <f>IF('PD4'!$F52&lt;&gt;"",'PD4'!$C52*'PD4'!$D52+E52,"")</f>
        <v/>
      </c>
      <c r="H52" s="432" t="str">
        <f>IF('PD4'!$G52&lt;&gt;"",'PD4'!$G52*VLOOKUP('PD4'!$F52,'Group Information'!$A$19:$B$25,2,0),"")</f>
        <v/>
      </c>
      <c r="I52" s="240"/>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39"/>
      <c r="B53" s="224"/>
      <c r="C53" s="222"/>
      <c r="D53" s="224"/>
      <c r="E53" s="224"/>
      <c r="F53" s="223"/>
      <c r="G53" s="432" t="str">
        <f>IF('PD4'!$F53&lt;&gt;"",'PD4'!$C53*'PD4'!$D53+E53,"")</f>
        <v/>
      </c>
      <c r="H53" s="432" t="str">
        <f>IF('PD4'!$G53&lt;&gt;"",'PD4'!$G53*VLOOKUP('PD4'!$F53,'Group Information'!$A$19:$B$25,2,0),"")</f>
        <v/>
      </c>
      <c r="I53" s="240"/>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39"/>
      <c r="B54" s="224"/>
      <c r="C54" s="222"/>
      <c r="D54" s="224"/>
      <c r="E54" s="224"/>
      <c r="F54" s="223"/>
      <c r="G54" s="432" t="str">
        <f>IF('PD4'!$F54&lt;&gt;"",'PD4'!$C54*'PD4'!$D54+E54,"")</f>
        <v/>
      </c>
      <c r="H54" s="432" t="str">
        <f>IF('PD4'!$G54&lt;&gt;"",'PD4'!$G54*VLOOKUP('PD4'!$F54,'Group Information'!$A$19:$B$25,2,0),"")</f>
        <v/>
      </c>
      <c r="I54" s="240"/>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39"/>
      <c r="B55" s="224"/>
      <c r="C55" s="222"/>
      <c r="D55" s="224"/>
      <c r="E55" s="224"/>
      <c r="F55" s="223"/>
      <c r="G55" s="432" t="str">
        <f>IF('PD4'!$F55&lt;&gt;"",'PD4'!$C55*'PD4'!$D55+E55,"")</f>
        <v/>
      </c>
      <c r="H55" s="432" t="str">
        <f>IF('PD4'!$G55&lt;&gt;"",'PD4'!$G55*VLOOKUP('PD4'!$F55,'Group Information'!$A$19:$B$25,2,0),"")</f>
        <v/>
      </c>
      <c r="I55" s="240"/>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39"/>
      <c r="B56" s="224"/>
      <c r="C56" s="222"/>
      <c r="D56" s="224"/>
      <c r="E56" s="224"/>
      <c r="F56" s="223"/>
      <c r="G56" s="432" t="str">
        <f>IF('PD4'!$F56&lt;&gt;"",'PD4'!$C56*'PD4'!$D56+E56,"")</f>
        <v/>
      </c>
      <c r="H56" s="432" t="str">
        <f>IF('PD4'!$G56&lt;&gt;"",'PD4'!$G56*VLOOKUP('PD4'!$F56,'Group Information'!$A$19:$B$25,2,0),"")</f>
        <v/>
      </c>
      <c r="I56" s="240"/>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39"/>
      <c r="B57" s="224"/>
      <c r="C57" s="222"/>
      <c r="D57" s="224"/>
      <c r="E57" s="224"/>
      <c r="F57" s="223"/>
      <c r="G57" s="432" t="str">
        <f>IF('PD4'!$F57&lt;&gt;"",'PD4'!$C57*'PD4'!$D57+E57,"")</f>
        <v/>
      </c>
      <c r="H57" s="432" t="str">
        <f>IF('PD4'!$G57&lt;&gt;"",'PD4'!$G57*VLOOKUP('PD4'!$F57,'Group Information'!$A$19:$B$25,2,0),"")</f>
        <v/>
      </c>
      <c r="I57" s="240"/>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39"/>
      <c r="B58" s="224"/>
      <c r="C58" s="222"/>
      <c r="D58" s="224"/>
      <c r="E58" s="224"/>
      <c r="F58" s="223"/>
      <c r="G58" s="432" t="str">
        <f>IF('PD4'!$F58&lt;&gt;"",'PD4'!$C58*'PD4'!$D58+E58,"")</f>
        <v/>
      </c>
      <c r="H58" s="432" t="str">
        <f>IF('PD4'!$G58&lt;&gt;"",'PD4'!$G58*VLOOKUP('PD4'!$F58,'Group Information'!$A$19:$B$25,2,0),"")</f>
        <v/>
      </c>
      <c r="I58" s="240"/>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39"/>
      <c r="B59" s="224"/>
      <c r="C59" s="222"/>
      <c r="D59" s="224"/>
      <c r="E59" s="224"/>
      <c r="F59" s="223"/>
      <c r="G59" s="432" t="str">
        <f>IF('PD4'!$F59&lt;&gt;"",'PD4'!$C59*'PD4'!$D59+E59,"")</f>
        <v/>
      </c>
      <c r="H59" s="432" t="str">
        <f>IF('PD4'!$G59&lt;&gt;"",'PD4'!$G59*VLOOKUP('PD4'!$F59,'Group Information'!$A$19:$B$25,2,0),"")</f>
        <v/>
      </c>
      <c r="I59" s="240"/>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39"/>
      <c r="B60" s="224"/>
      <c r="C60" s="222"/>
      <c r="D60" s="224"/>
      <c r="E60" s="224"/>
      <c r="F60" s="223"/>
      <c r="G60" s="432" t="str">
        <f>IF('PD4'!$F60&lt;&gt;"",'PD4'!$C60*'PD4'!$D60+E60,"")</f>
        <v/>
      </c>
      <c r="H60" s="432" t="str">
        <f>IF('PD4'!$G60&lt;&gt;"",'PD4'!$G60*VLOOKUP('PD4'!$F60,'Group Information'!$A$19:$B$25,2,0),"")</f>
        <v/>
      </c>
      <c r="I60" s="240"/>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39"/>
      <c r="B61" s="224"/>
      <c r="C61" s="222"/>
      <c r="D61" s="224"/>
      <c r="E61" s="224"/>
      <c r="F61" s="223"/>
      <c r="G61" s="432" t="str">
        <f>IF('PD4'!$F61&lt;&gt;"",'PD4'!$C61*'PD4'!$D61+E61,"")</f>
        <v/>
      </c>
      <c r="H61" s="432" t="str">
        <f>IF('PD4'!$G61&lt;&gt;"",'PD4'!$G61*VLOOKUP('PD4'!$F61,'Group Information'!$A$19:$B$25,2,0),"")</f>
        <v/>
      </c>
      <c r="I61" s="240"/>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39"/>
      <c r="B62" s="224"/>
      <c r="C62" s="222"/>
      <c r="D62" s="224"/>
      <c r="E62" s="224"/>
      <c r="F62" s="223"/>
      <c r="G62" s="432" t="str">
        <f>IF('PD4'!$F62&lt;&gt;"",'PD4'!$C62*'PD4'!$D62+E62,"")</f>
        <v/>
      </c>
      <c r="H62" s="432" t="str">
        <f>IF('PD4'!$G62&lt;&gt;"",'PD4'!$G62*VLOOKUP('PD4'!$F62,'Group Information'!$A$19:$B$25,2,0),"")</f>
        <v/>
      </c>
      <c r="I62" s="240"/>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39"/>
      <c r="B63" s="224"/>
      <c r="C63" s="222"/>
      <c r="D63" s="224"/>
      <c r="E63" s="224"/>
      <c r="F63" s="223"/>
      <c r="G63" s="432" t="str">
        <f>IF('PD4'!$F63&lt;&gt;"",'PD4'!$C63*'PD4'!$D63+E63,"")</f>
        <v/>
      </c>
      <c r="H63" s="432" t="str">
        <f>IF('PD4'!$G63&lt;&gt;"",'PD4'!$G63*VLOOKUP('PD4'!$F63,'Group Information'!$A$19:$B$25,2,0),"")</f>
        <v/>
      </c>
      <c r="I63" s="240"/>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39"/>
      <c r="B64" s="224"/>
      <c r="C64" s="222"/>
      <c r="D64" s="224"/>
      <c r="E64" s="224"/>
      <c r="F64" s="223"/>
      <c r="G64" s="432" t="str">
        <f>IF('PD4'!$F64&lt;&gt;"",'PD4'!$C64*'PD4'!$D64+E64,"")</f>
        <v/>
      </c>
      <c r="H64" s="432" t="str">
        <f>IF('PD4'!$G64&lt;&gt;"",'PD4'!$G64*VLOOKUP('PD4'!$F64,'Group Information'!$A$19:$B$25,2,0),"")</f>
        <v/>
      </c>
      <c r="I64" s="240"/>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39"/>
      <c r="B65" s="224"/>
      <c r="C65" s="222"/>
      <c r="D65" s="224"/>
      <c r="E65" s="224"/>
      <c r="F65" s="223"/>
      <c r="G65" s="432" t="str">
        <f>IF('PD4'!$F65&lt;&gt;"",'PD4'!$C65*'PD4'!$D65+E65,"")</f>
        <v/>
      </c>
      <c r="H65" s="432" t="str">
        <f>IF('PD4'!$G65&lt;&gt;"",'PD4'!$G65*VLOOKUP('PD4'!$F65,'Group Information'!$A$19:$B$25,2,0),"")</f>
        <v/>
      </c>
      <c r="I65" s="240"/>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39"/>
      <c r="B66" s="224"/>
      <c r="C66" s="222"/>
      <c r="D66" s="224"/>
      <c r="E66" s="224"/>
      <c r="F66" s="223"/>
      <c r="G66" s="432" t="str">
        <f>IF('PD4'!$F66&lt;&gt;"",'PD4'!$C66*'PD4'!$D66+E66,"")</f>
        <v/>
      </c>
      <c r="H66" s="432" t="str">
        <f>IF('PD4'!$G66&lt;&gt;"",'PD4'!$G66*VLOOKUP('PD4'!$F66,'Group Information'!$A$19:$B$25,2,0),"")</f>
        <v/>
      </c>
      <c r="I66" s="240"/>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39"/>
      <c r="B67" s="224"/>
      <c r="C67" s="222"/>
      <c r="D67" s="224"/>
      <c r="E67" s="224"/>
      <c r="F67" s="223"/>
      <c r="G67" s="432" t="str">
        <f>IF('PD4'!$F67&lt;&gt;"",'PD4'!$C67*'PD4'!$D67+E67,"")</f>
        <v/>
      </c>
      <c r="H67" s="432" t="str">
        <f>IF('PD4'!$G67&lt;&gt;"",'PD4'!$G67*VLOOKUP('PD4'!$F67,'Group Information'!$A$19:$B$25,2,0),"")</f>
        <v/>
      </c>
      <c r="I67" s="240"/>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39"/>
      <c r="B68" s="224"/>
      <c r="C68" s="222"/>
      <c r="D68" s="224"/>
      <c r="E68" s="224"/>
      <c r="F68" s="223"/>
      <c r="G68" s="432" t="str">
        <f>IF('PD4'!$F68&lt;&gt;"",'PD4'!$C68*'PD4'!$D68+E68,"")</f>
        <v/>
      </c>
      <c r="H68" s="432" t="str">
        <f>IF('PD4'!$G68&lt;&gt;"",'PD4'!$G68*VLOOKUP('PD4'!$F68,'Group Information'!$A$19:$B$25,2,0),"")</f>
        <v/>
      </c>
      <c r="I68" s="240"/>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39"/>
      <c r="B69" s="224"/>
      <c r="C69" s="222"/>
      <c r="D69" s="224"/>
      <c r="E69" s="224"/>
      <c r="F69" s="223"/>
      <c r="G69" s="432" t="str">
        <f>IF('PD4'!$F69&lt;&gt;"",'PD4'!$C69*'PD4'!$D69+E69,"")</f>
        <v/>
      </c>
      <c r="H69" s="432" t="str">
        <f>IF('PD4'!$G69&lt;&gt;"",'PD4'!$G69*VLOOKUP('PD4'!$F69,'Group Information'!$A$19:$B$25,2,0),"")</f>
        <v/>
      </c>
      <c r="I69" s="240"/>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39"/>
      <c r="B70" s="224"/>
      <c r="C70" s="222"/>
      <c r="D70" s="224"/>
      <c r="E70" s="224"/>
      <c r="F70" s="223"/>
      <c r="G70" s="432" t="str">
        <f>IF('PD4'!$F70&lt;&gt;"",'PD4'!$C70*'PD4'!$D70+E70,"")</f>
        <v/>
      </c>
      <c r="H70" s="432" t="str">
        <f>IF('PD4'!$G70&lt;&gt;"",'PD4'!$G70*VLOOKUP('PD4'!$F70,'Group Information'!$A$19:$B$25,2,0),"")</f>
        <v/>
      </c>
      <c r="I70" s="240"/>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39"/>
      <c r="B71" s="224"/>
      <c r="C71" s="222"/>
      <c r="D71" s="224"/>
      <c r="E71" s="224"/>
      <c r="F71" s="223"/>
      <c r="G71" s="432" t="str">
        <f>IF('PD4'!$F71&lt;&gt;"",'PD4'!$C71*'PD4'!$D71+E71,"")</f>
        <v/>
      </c>
      <c r="H71" s="432" t="str">
        <f>IF('PD4'!$G71&lt;&gt;"",'PD4'!$G71*VLOOKUP('PD4'!$F71,'Group Information'!$A$19:$B$25,2,0),"")</f>
        <v/>
      </c>
      <c r="I71" s="240"/>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39"/>
      <c r="B72" s="224"/>
      <c r="C72" s="222"/>
      <c r="D72" s="224"/>
      <c r="E72" s="224"/>
      <c r="F72" s="223"/>
      <c r="G72" s="432" t="str">
        <f>IF('PD4'!$F72&lt;&gt;"",'PD4'!$C72*'PD4'!$D72+E72,"")</f>
        <v/>
      </c>
      <c r="H72" s="432" t="str">
        <f>IF('PD4'!$G72&lt;&gt;"",'PD4'!$G72*VLOOKUP('PD4'!$F72,'Group Information'!$A$19:$B$25,2,0),"")</f>
        <v/>
      </c>
      <c r="I72" s="240"/>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39"/>
      <c r="B73" s="224"/>
      <c r="C73" s="222"/>
      <c r="D73" s="224"/>
      <c r="E73" s="224"/>
      <c r="F73" s="223"/>
      <c r="G73" s="432" t="str">
        <f>IF('PD4'!$F73&lt;&gt;"",'PD4'!$C73*'PD4'!$D73+E73,"")</f>
        <v/>
      </c>
      <c r="H73" s="432" t="str">
        <f>IF('PD4'!$G73&lt;&gt;"",'PD4'!$G73*VLOOKUP('PD4'!$F73,'Group Information'!$A$19:$B$25,2,0),"")</f>
        <v/>
      </c>
      <c r="I73" s="240"/>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39"/>
      <c r="B74" s="224"/>
      <c r="C74" s="222"/>
      <c r="D74" s="224"/>
      <c r="E74" s="224"/>
      <c r="F74" s="223"/>
      <c r="G74" s="432" t="str">
        <f>IF('PD4'!$F74&lt;&gt;"",'PD4'!$C74*'PD4'!$D74+E74,"")</f>
        <v/>
      </c>
      <c r="H74" s="432" t="str">
        <f>IF('PD4'!$G74&lt;&gt;"",'PD4'!$G74*VLOOKUP('PD4'!$F74,'Group Information'!$A$19:$B$25,2,0),"")</f>
        <v/>
      </c>
      <c r="I74" s="240"/>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39"/>
      <c r="B75" s="224"/>
      <c r="C75" s="222"/>
      <c r="D75" s="224"/>
      <c r="E75" s="224"/>
      <c r="F75" s="223"/>
      <c r="G75" s="432" t="str">
        <f>IF('PD4'!$F75&lt;&gt;"",'PD4'!$C75*'PD4'!$D75+E75,"")</f>
        <v/>
      </c>
      <c r="H75" s="432" t="str">
        <f>IF('PD4'!$G75&lt;&gt;"",'PD4'!$G75*VLOOKUP('PD4'!$F75,'Group Information'!$A$19:$B$25,2,0),"")</f>
        <v/>
      </c>
      <c r="I75" s="240"/>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39"/>
      <c r="B76" s="224"/>
      <c r="C76" s="222"/>
      <c r="D76" s="224"/>
      <c r="E76" s="224"/>
      <c r="F76" s="223"/>
      <c r="G76" s="432" t="str">
        <f>IF('PD4'!$F76&lt;&gt;"",'PD4'!$C76*'PD4'!$D76+E76,"")</f>
        <v/>
      </c>
      <c r="H76" s="432" t="str">
        <f>IF('PD4'!$G76&lt;&gt;"",'PD4'!$G76*VLOOKUP('PD4'!$F76,'Group Information'!$A$19:$B$25,2,0),"")</f>
        <v/>
      </c>
      <c r="I76" s="240"/>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39"/>
      <c r="B77" s="224"/>
      <c r="C77" s="222"/>
      <c r="D77" s="224"/>
      <c r="E77" s="224"/>
      <c r="F77" s="223"/>
      <c r="G77" s="432" t="str">
        <f>IF('PD4'!$F77&lt;&gt;"",'PD4'!$C77*'PD4'!$D77+E77,"")</f>
        <v/>
      </c>
      <c r="H77" s="432" t="str">
        <f>IF('PD4'!$G77&lt;&gt;"",'PD4'!$G77*VLOOKUP('PD4'!$F77,'Group Information'!$A$19:$B$25,2,0),"")</f>
        <v/>
      </c>
      <c r="I77" s="240"/>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39"/>
      <c r="B78" s="224"/>
      <c r="C78" s="222"/>
      <c r="D78" s="224"/>
      <c r="E78" s="224"/>
      <c r="F78" s="223"/>
      <c r="G78" s="432" t="str">
        <f>IF('PD4'!$F78&lt;&gt;"",'PD4'!$C78*'PD4'!$D78+E78,"")</f>
        <v/>
      </c>
      <c r="H78" s="432" t="str">
        <f>IF('PD4'!$G78&lt;&gt;"",'PD4'!$G78*VLOOKUP('PD4'!$F78,'Group Information'!$A$19:$B$25,2,0),"")</f>
        <v/>
      </c>
      <c r="I78" s="240"/>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39"/>
      <c r="B79" s="224"/>
      <c r="C79" s="222"/>
      <c r="D79" s="224"/>
      <c r="E79" s="224"/>
      <c r="F79" s="223"/>
      <c r="G79" s="432" t="str">
        <f>IF('PD4'!$F79&lt;&gt;"",'PD4'!$C79*'PD4'!$D79+E79,"")</f>
        <v/>
      </c>
      <c r="H79" s="432" t="str">
        <f>IF('PD4'!$G79&lt;&gt;"",'PD4'!$G79*VLOOKUP('PD4'!$F79,'Group Information'!$A$19:$B$25,2,0),"")</f>
        <v/>
      </c>
      <c r="I79" s="240"/>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39"/>
      <c r="B80" s="224"/>
      <c r="C80" s="222"/>
      <c r="D80" s="224"/>
      <c r="E80" s="224"/>
      <c r="F80" s="223"/>
      <c r="G80" s="432" t="str">
        <f>IF('PD4'!$F80&lt;&gt;"",'PD4'!$C80*'PD4'!$D80+E80,"")</f>
        <v/>
      </c>
      <c r="H80" s="432" t="str">
        <f>IF('PD4'!$G80&lt;&gt;"",'PD4'!$G80*VLOOKUP('PD4'!$F80,'Group Information'!$A$19:$B$25,2,0),"")</f>
        <v/>
      </c>
      <c r="I80" s="240"/>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39"/>
      <c r="B81" s="224"/>
      <c r="C81" s="222"/>
      <c r="D81" s="224"/>
      <c r="E81" s="224"/>
      <c r="F81" s="223"/>
      <c r="G81" s="432" t="str">
        <f>IF('PD4'!$F81&lt;&gt;"",'PD4'!$C81*'PD4'!$D81+E81,"")</f>
        <v/>
      </c>
      <c r="H81" s="432" t="str">
        <f>IF('PD4'!$G81&lt;&gt;"",'PD4'!$G81*VLOOKUP('PD4'!$F81,'Group Information'!$A$19:$B$25,2,0),"")</f>
        <v/>
      </c>
      <c r="I81" s="240"/>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39"/>
      <c r="B82" s="224"/>
      <c r="C82" s="222"/>
      <c r="D82" s="224"/>
      <c r="E82" s="224"/>
      <c r="F82" s="223"/>
      <c r="G82" s="432" t="str">
        <f>IF('PD4'!$F82&lt;&gt;"",'PD4'!$C82*'PD4'!$D82+E82,"")</f>
        <v/>
      </c>
      <c r="H82" s="432" t="str">
        <f>IF('PD4'!$G82&lt;&gt;"",'PD4'!$G82*VLOOKUP('PD4'!$F82,'Group Information'!$A$19:$B$25,2,0),"")</f>
        <v/>
      </c>
      <c r="I82" s="240"/>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39"/>
      <c r="B83" s="224"/>
      <c r="C83" s="222"/>
      <c r="D83" s="224"/>
      <c r="E83" s="224"/>
      <c r="F83" s="223"/>
      <c r="G83" s="432" t="str">
        <f>IF('PD4'!$F83&lt;&gt;"",'PD4'!$C83*'PD4'!$D83+E83,"")</f>
        <v/>
      </c>
      <c r="H83" s="432" t="str">
        <f>IF('PD4'!$G83&lt;&gt;"",'PD4'!$G83*VLOOKUP('PD4'!$F83,'Group Information'!$A$19:$B$25,2,0),"")</f>
        <v/>
      </c>
      <c r="I83" s="240"/>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39"/>
      <c r="B84" s="224"/>
      <c r="C84" s="222"/>
      <c r="D84" s="224"/>
      <c r="E84" s="224"/>
      <c r="F84" s="223"/>
      <c r="G84" s="432" t="str">
        <f>IF('PD4'!$F84&lt;&gt;"",'PD4'!$C84*'PD4'!$D84+E84,"")</f>
        <v/>
      </c>
      <c r="H84" s="432" t="str">
        <f>IF('PD4'!$G84&lt;&gt;"",'PD4'!$G84*VLOOKUP('PD4'!$F84,'Group Information'!$A$19:$B$25,2,0),"")</f>
        <v/>
      </c>
      <c r="I84" s="240"/>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39"/>
      <c r="B85" s="224"/>
      <c r="C85" s="222"/>
      <c r="D85" s="224"/>
      <c r="E85" s="224"/>
      <c r="F85" s="223"/>
      <c r="G85" s="432" t="str">
        <f>IF('PD4'!$F85&lt;&gt;"",'PD4'!$C85*'PD4'!$D85+E85,"")</f>
        <v/>
      </c>
      <c r="H85" s="432" t="str">
        <f>IF('PD4'!$G85&lt;&gt;"",'PD4'!$G85*VLOOKUP('PD4'!$F85,'Group Information'!$A$19:$B$25,2,0),"")</f>
        <v/>
      </c>
      <c r="I85" s="240"/>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39"/>
      <c r="B86" s="224"/>
      <c r="C86" s="222"/>
      <c r="D86" s="224"/>
      <c r="E86" s="224"/>
      <c r="F86" s="223"/>
      <c r="G86" s="432" t="str">
        <f>IF('PD4'!$F86&lt;&gt;"",'PD4'!$C86*'PD4'!$D86+E86,"")</f>
        <v/>
      </c>
      <c r="H86" s="432" t="str">
        <f>IF('PD4'!$G86&lt;&gt;"",'PD4'!$G86*VLOOKUP('PD4'!$F86,'Group Information'!$A$19:$B$25,2,0),"")</f>
        <v/>
      </c>
      <c r="I86" s="240"/>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39"/>
      <c r="B87" s="224"/>
      <c r="C87" s="222"/>
      <c r="D87" s="224"/>
      <c r="E87" s="224"/>
      <c r="F87" s="223"/>
      <c r="G87" s="432" t="str">
        <f>IF('PD4'!$F87&lt;&gt;"",'PD4'!$C87*'PD4'!$D87+E87,"")</f>
        <v/>
      </c>
      <c r="H87" s="432" t="str">
        <f>IF('PD4'!$G87&lt;&gt;"",'PD4'!$G87*VLOOKUP('PD4'!$F87,'Group Information'!$A$19:$B$25,2,0),"")</f>
        <v/>
      </c>
      <c r="I87" s="240"/>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39"/>
      <c r="B88" s="224"/>
      <c r="C88" s="222"/>
      <c r="D88" s="224"/>
      <c r="E88" s="224"/>
      <c r="F88" s="223"/>
      <c r="G88" s="432" t="str">
        <f>IF('PD4'!$F88&lt;&gt;"",'PD4'!$C88*'PD4'!$D88+E88,"")</f>
        <v/>
      </c>
      <c r="H88" s="432" t="str">
        <f>IF('PD4'!$G88&lt;&gt;"",'PD4'!$G88*VLOOKUP('PD4'!$F88,'Group Information'!$A$19:$B$25,2,0),"")</f>
        <v/>
      </c>
      <c r="I88" s="240"/>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39"/>
      <c r="B89" s="224"/>
      <c r="C89" s="222"/>
      <c r="D89" s="224"/>
      <c r="E89" s="224"/>
      <c r="F89" s="223"/>
      <c r="G89" s="432" t="str">
        <f>IF('PD4'!$F89&lt;&gt;"",'PD4'!$C89*'PD4'!$D89+E89,"")</f>
        <v/>
      </c>
      <c r="H89" s="432" t="str">
        <f>IF('PD4'!$G89&lt;&gt;"",'PD4'!$G89*VLOOKUP('PD4'!$F89,'Group Information'!$A$19:$B$25,2,0),"")</f>
        <v/>
      </c>
      <c r="I89" s="240"/>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39"/>
      <c r="B90" s="224"/>
      <c r="C90" s="222"/>
      <c r="D90" s="224"/>
      <c r="E90" s="224"/>
      <c r="F90" s="223"/>
      <c r="G90" s="432" t="str">
        <f>IF('PD4'!$F90&lt;&gt;"",'PD4'!$C90*'PD4'!$D90+E90,"")</f>
        <v/>
      </c>
      <c r="H90" s="432" t="str">
        <f>IF('PD4'!$G90&lt;&gt;"",'PD4'!$G90*VLOOKUP('PD4'!$F90,'Group Information'!$A$19:$B$25,2,0),"")</f>
        <v/>
      </c>
      <c r="I90" s="240"/>
      <c r="J90" s="16"/>
      <c r="K90" s="16"/>
      <c r="L90" s="16"/>
      <c r="M90" s="16"/>
      <c r="N90" s="23"/>
      <c r="O90" s="16"/>
      <c r="W90" s="16"/>
      <c r="X90" s="16"/>
      <c r="Y90" s="16"/>
      <c r="Z90" s="16"/>
      <c r="AA90" s="16"/>
      <c r="AB90" s="16"/>
      <c r="AC90" s="16"/>
      <c r="AD90" s="16"/>
    </row>
    <row r="91" spans="1:30" ht="18" customHeight="1" x14ac:dyDescent="0.35">
      <c r="A91" s="239"/>
      <c r="B91" s="224"/>
      <c r="C91" s="222"/>
      <c r="D91" s="224"/>
      <c r="E91" s="224"/>
      <c r="F91" s="223"/>
      <c r="G91" s="432" t="str">
        <f>IF('PD4'!$F91&lt;&gt;"",'PD4'!$C91*'PD4'!$D91+E91,"")</f>
        <v/>
      </c>
      <c r="H91" s="432" t="str">
        <f>IF('PD4'!$G91&lt;&gt;"",'PD4'!$G91*VLOOKUP('PD4'!$F91,'Group Information'!$A$19:$B$25,2,0),"")</f>
        <v/>
      </c>
      <c r="I91" s="240"/>
      <c r="J91" s="16"/>
      <c r="K91" s="16"/>
      <c r="L91" s="16"/>
      <c r="M91" s="16"/>
      <c r="N91" s="23"/>
      <c r="O91" s="16"/>
      <c r="P91" s="23"/>
      <c r="Q91" s="16"/>
      <c r="R91" s="16"/>
      <c r="T91" s="23"/>
      <c r="U91" s="16"/>
      <c r="V91" s="16"/>
      <c r="Y91" s="16"/>
      <c r="Z91" s="16"/>
      <c r="AA91" s="16"/>
      <c r="AB91" s="16"/>
      <c r="AC91" s="16"/>
      <c r="AD91" s="16"/>
    </row>
    <row r="92" spans="1:30" ht="18" customHeight="1" x14ac:dyDescent="0.35">
      <c r="A92" s="239"/>
      <c r="B92" s="224"/>
      <c r="C92" s="222"/>
      <c r="D92" s="224"/>
      <c r="E92" s="224"/>
      <c r="F92" s="223"/>
      <c r="G92" s="432" t="str">
        <f>IF('PD4'!$F92&lt;&gt;"",'PD4'!$C92*'PD4'!$D92+E92,"")</f>
        <v/>
      </c>
      <c r="H92" s="432" t="str">
        <f>IF('PD4'!$G92&lt;&gt;"",'PD4'!$G92*VLOOKUP('PD4'!$F92,'Group Information'!$A$19:$B$25,2,0),"")</f>
        <v/>
      </c>
      <c r="I92" s="240"/>
      <c r="J92" s="16"/>
      <c r="K92" s="16"/>
      <c r="L92" s="16"/>
      <c r="M92" s="16"/>
      <c r="N92" s="23"/>
      <c r="O92" s="16"/>
      <c r="Y92" s="16"/>
      <c r="Z92" s="16"/>
      <c r="AA92" s="16"/>
      <c r="AB92" s="16"/>
      <c r="AC92" s="16"/>
      <c r="AD92" s="16"/>
    </row>
    <row r="93" spans="1:30" ht="18" customHeight="1" x14ac:dyDescent="0.35">
      <c r="A93" s="239"/>
      <c r="B93" s="224"/>
      <c r="C93" s="222"/>
      <c r="D93" s="224"/>
      <c r="E93" s="224"/>
      <c r="F93" s="223"/>
      <c r="G93" s="432" t="str">
        <f>IF('PD4'!$F93&lt;&gt;"",'PD4'!$C93*'PD4'!$D93+E93,"")</f>
        <v/>
      </c>
      <c r="H93" s="432" t="str">
        <f>IF('PD4'!$G93&lt;&gt;"",'PD4'!$G93*VLOOKUP('PD4'!$F93,'Group Information'!$A$19:$B$25,2,0),"")</f>
        <v/>
      </c>
      <c r="I93" s="240"/>
      <c r="J93" s="16"/>
      <c r="K93" s="16"/>
      <c r="L93" s="16"/>
      <c r="M93" s="16"/>
      <c r="N93" s="23"/>
      <c r="O93" s="16"/>
      <c r="Y93" s="16"/>
      <c r="Z93" s="16"/>
      <c r="AA93" s="16"/>
      <c r="AB93" s="16"/>
      <c r="AC93" s="16"/>
      <c r="AD93" s="16"/>
    </row>
    <row r="94" spans="1:30" ht="18" customHeight="1" x14ac:dyDescent="0.35">
      <c r="A94" s="239"/>
      <c r="B94" s="224"/>
      <c r="C94" s="222"/>
      <c r="D94" s="224"/>
      <c r="E94" s="224"/>
      <c r="F94" s="223"/>
      <c r="G94" s="432" t="str">
        <f>IF('PD4'!$F94&lt;&gt;"",'PD4'!$C94*'PD4'!$D94+E94,"")</f>
        <v/>
      </c>
      <c r="H94" s="432" t="str">
        <f>IF('PD4'!$G94&lt;&gt;"",'PD4'!$G94*VLOOKUP('PD4'!$F94,'Group Information'!$A$19:$B$25,2,0),"")</f>
        <v/>
      </c>
      <c r="I94" s="240"/>
      <c r="J94" s="16"/>
      <c r="K94" s="16"/>
      <c r="L94" s="16"/>
      <c r="M94" s="16"/>
      <c r="N94" s="23"/>
      <c r="O94" s="16"/>
      <c r="Y94" s="16"/>
      <c r="Z94" s="16"/>
      <c r="AA94" s="16"/>
      <c r="AB94" s="16"/>
      <c r="AC94" s="16"/>
      <c r="AD94" s="16"/>
    </row>
    <row r="95" spans="1:30" ht="18" customHeight="1" x14ac:dyDescent="0.35">
      <c r="A95" s="239"/>
      <c r="B95" s="224"/>
      <c r="C95" s="222"/>
      <c r="D95" s="224"/>
      <c r="E95" s="224"/>
      <c r="F95" s="223"/>
      <c r="G95" s="432" t="str">
        <f>IF('PD4'!$F95&lt;&gt;"",'PD4'!$C95*'PD4'!$D95+E95,"")</f>
        <v/>
      </c>
      <c r="H95" s="432" t="str">
        <f>IF('PD4'!$G95&lt;&gt;"",'PD4'!$G95*VLOOKUP('PD4'!$F95,'Group Information'!$A$19:$B$25,2,0),"")</f>
        <v/>
      </c>
      <c r="I95" s="240"/>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39"/>
      <c r="B96" s="224"/>
      <c r="C96" s="222"/>
      <c r="D96" s="224"/>
      <c r="E96" s="224"/>
      <c r="F96" s="223"/>
      <c r="G96" s="432" t="str">
        <f>IF('PD4'!$F96&lt;&gt;"",'PD4'!$C96*'PD4'!$D96+E96,"")</f>
        <v/>
      </c>
      <c r="H96" s="432" t="str">
        <f>IF('PD4'!$G96&lt;&gt;"",'PD4'!$G96*VLOOKUP('PD4'!$F96,'Group Information'!$A$19:$B$25,2,0),"")</f>
        <v/>
      </c>
      <c r="I96" s="240"/>
      <c r="J96" s="16"/>
      <c r="K96" s="16"/>
      <c r="L96" s="16"/>
      <c r="M96" s="16"/>
      <c r="N96" s="23"/>
      <c r="O96" s="16"/>
      <c r="P96" s="23"/>
      <c r="Q96" s="23"/>
      <c r="R96" s="16"/>
      <c r="T96" s="23" t="str">
        <f>IF('PD4'!$S96&lt;&gt;"",'PD4'!$S96*VLOOKUP('PD4'!$R96,#REF!,2,0),"")</f>
        <v/>
      </c>
      <c r="U96" s="16"/>
      <c r="V96" s="16"/>
      <c r="W96" s="16"/>
      <c r="X96" s="21"/>
      <c r="Y96" s="16"/>
      <c r="Z96" s="16"/>
      <c r="AA96" s="16"/>
      <c r="AB96" s="16"/>
      <c r="AC96" s="16"/>
      <c r="AD96" s="16"/>
    </row>
    <row r="97" spans="1:30" ht="18" customHeight="1" x14ac:dyDescent="0.35">
      <c r="A97" s="239"/>
      <c r="B97" s="224"/>
      <c r="C97" s="222"/>
      <c r="D97" s="224"/>
      <c r="E97" s="224"/>
      <c r="F97" s="223"/>
      <c r="G97" s="432" t="str">
        <f>IF('PD4'!$F97&lt;&gt;"",'PD4'!$C97*'PD4'!$D97+E97,"")</f>
        <v/>
      </c>
      <c r="H97" s="432" t="str">
        <f>IF('PD4'!$G97&lt;&gt;"",'PD4'!$G97*VLOOKUP('PD4'!$F97,'Group Information'!$A$19:$B$25,2,0),"")</f>
        <v/>
      </c>
      <c r="I97" s="240"/>
      <c r="J97" s="16"/>
      <c r="K97" s="16"/>
      <c r="L97" s="16"/>
      <c r="M97" s="16"/>
      <c r="N97" s="23"/>
      <c r="O97" s="16"/>
      <c r="P97" s="23"/>
      <c r="Q97" s="23"/>
      <c r="R97" s="16"/>
      <c r="T97" s="23" t="str">
        <f>IF('PD4'!$S97&lt;&gt;"",'PD4'!$S97*VLOOKUP('PD4'!$R97,#REF!,2,0),"")</f>
        <v/>
      </c>
      <c r="U97" s="16"/>
      <c r="V97" s="16"/>
      <c r="W97" s="16"/>
      <c r="X97" s="21"/>
      <c r="Y97" s="16"/>
      <c r="Z97" s="16"/>
      <c r="AA97" s="16"/>
      <c r="AB97" s="16"/>
      <c r="AC97" s="16"/>
      <c r="AD97" s="16"/>
    </row>
    <row r="98" spans="1:30" ht="18" customHeight="1" x14ac:dyDescent="0.35">
      <c r="A98" s="239"/>
      <c r="B98" s="224"/>
      <c r="C98" s="222"/>
      <c r="D98" s="224"/>
      <c r="E98" s="224"/>
      <c r="F98" s="223"/>
      <c r="G98" s="432" t="str">
        <f>IF('PD4'!$F98&lt;&gt;"",'PD4'!$C98*'PD4'!$D98+E98,"")</f>
        <v/>
      </c>
      <c r="H98" s="432" t="str">
        <f>IF('PD4'!$G98&lt;&gt;"",'PD4'!$G98*VLOOKUP('PD4'!$F98,'Group Information'!$A$19:$B$25,2,0),"")</f>
        <v/>
      </c>
      <c r="I98" s="240"/>
      <c r="J98" s="16"/>
      <c r="K98" s="16"/>
      <c r="L98" s="16"/>
      <c r="M98" s="16"/>
      <c r="N98" s="23"/>
      <c r="O98" s="16"/>
      <c r="P98" s="23"/>
      <c r="Q98" s="23"/>
      <c r="R98" s="16"/>
      <c r="T98" s="23" t="str">
        <f>IF('PD4'!$S98&lt;&gt;"",'PD4'!$S98*VLOOKUP('PD4'!$R98,#REF!,2,0),"")</f>
        <v/>
      </c>
      <c r="U98" s="16"/>
      <c r="V98" s="16"/>
      <c r="W98" s="16"/>
      <c r="X98" s="21"/>
      <c r="Y98" s="16"/>
      <c r="Z98" s="16"/>
      <c r="AA98" s="16"/>
      <c r="AB98" s="16"/>
      <c r="AC98" s="16"/>
      <c r="AD98" s="16"/>
    </row>
    <row r="99" spans="1:30" ht="18" customHeight="1" x14ac:dyDescent="0.35">
      <c r="A99" s="239"/>
      <c r="B99" s="224"/>
      <c r="C99" s="222"/>
      <c r="D99" s="224"/>
      <c r="E99" s="224"/>
      <c r="F99" s="223"/>
      <c r="G99" s="432" t="str">
        <f>IF('PD4'!$F99&lt;&gt;"",'PD4'!$C99*'PD4'!$D99+E99,"")</f>
        <v/>
      </c>
      <c r="H99" s="432" t="str">
        <f>IF('PD4'!$G99&lt;&gt;"",'PD4'!$G99*VLOOKUP('PD4'!$F99,'Group Information'!$A$19:$B$25,2,0),"")</f>
        <v/>
      </c>
      <c r="I99" s="240"/>
      <c r="J99" s="16"/>
      <c r="K99" s="16"/>
      <c r="L99" s="16"/>
      <c r="M99" s="16"/>
      <c r="N99" s="23"/>
      <c r="O99" s="16"/>
      <c r="P99" s="23"/>
      <c r="Q99" s="23"/>
      <c r="R99" s="16"/>
      <c r="T99" s="23" t="str">
        <f>IF('PD4'!$S99&lt;&gt;"",'PD4'!$S99*VLOOKUP('PD4'!$R99,#REF!,2,0),"")</f>
        <v/>
      </c>
      <c r="U99" s="16"/>
      <c r="V99" s="25"/>
      <c r="W99" s="16"/>
      <c r="X99" s="21"/>
      <c r="Y99" s="16"/>
      <c r="Z99" s="16"/>
      <c r="AA99" s="16"/>
      <c r="AB99" s="16"/>
      <c r="AC99" s="16"/>
      <c r="AD99" s="16"/>
    </row>
    <row r="100" spans="1:30" ht="18" customHeight="1" x14ac:dyDescent="0.35">
      <c r="A100" s="239"/>
      <c r="B100" s="224"/>
      <c r="C100" s="222"/>
      <c r="D100" s="224"/>
      <c r="E100" s="224"/>
      <c r="F100" s="223"/>
      <c r="G100" s="432" t="str">
        <f>IF('PD4'!$F100&lt;&gt;"",'PD4'!$C100*'PD4'!$D100+E100,"")</f>
        <v/>
      </c>
      <c r="H100" s="432" t="str">
        <f>IF('PD4'!$G100&lt;&gt;"",'PD4'!$G100*VLOOKUP('PD4'!$F100,'Group Information'!$A$19:$B$25,2,0),"")</f>
        <v/>
      </c>
      <c r="I100" s="240"/>
      <c r="J100" s="16"/>
      <c r="K100" s="16"/>
      <c r="L100" s="16"/>
      <c r="M100" s="16"/>
      <c r="N100" s="23"/>
      <c r="O100" s="16"/>
      <c r="P100" s="23"/>
      <c r="Q100" s="23"/>
      <c r="R100" s="16"/>
      <c r="T100" s="23" t="str">
        <f>IF('PD4'!$S100&lt;&gt;"",'PD4'!$S100*VLOOKUP('PD4'!$R100,#REF!,2,0),"")</f>
        <v/>
      </c>
      <c r="U100" s="16"/>
      <c r="V100" s="25"/>
      <c r="W100" s="16"/>
      <c r="X100" s="21"/>
      <c r="Y100" s="16"/>
      <c r="Z100" s="16"/>
      <c r="AA100" s="16"/>
      <c r="AB100" s="16"/>
      <c r="AC100" s="16"/>
      <c r="AD100" s="16"/>
    </row>
    <row r="101" spans="1:30" ht="18" customHeight="1" x14ac:dyDescent="0.35">
      <c r="A101" s="239"/>
      <c r="B101" s="224"/>
      <c r="C101" s="222"/>
      <c r="D101" s="224"/>
      <c r="E101" s="224"/>
      <c r="F101" s="223"/>
      <c r="G101" s="432" t="str">
        <f>IF('PD4'!$F101&lt;&gt;"",'PD4'!$C101*'PD4'!$D101+E101,"")</f>
        <v/>
      </c>
      <c r="H101" s="432" t="str">
        <f>IF('PD4'!$G101&lt;&gt;"",'PD4'!$G101*VLOOKUP('PD4'!$F101,'Group Information'!$A$19:$B$25,2,0),"")</f>
        <v/>
      </c>
      <c r="I101" s="240"/>
      <c r="J101" s="16"/>
      <c r="K101" s="16"/>
      <c r="L101" s="16"/>
      <c r="M101" s="16"/>
      <c r="N101" s="23"/>
      <c r="O101" s="16"/>
      <c r="P101" s="23"/>
      <c r="Q101" s="23"/>
      <c r="R101" s="16"/>
      <c r="T101" s="23" t="str">
        <f>IF('PD4'!$S101&lt;&gt;"",'PD4'!$S101*VLOOKUP('PD4'!$R101,#REF!,2,0),"")</f>
        <v/>
      </c>
      <c r="U101" s="16"/>
      <c r="V101" s="16"/>
      <c r="W101" s="16"/>
      <c r="X101" s="21"/>
      <c r="Y101" s="16"/>
      <c r="Z101" s="16"/>
      <c r="AA101" s="16"/>
      <c r="AB101" s="16"/>
      <c r="AC101" s="16"/>
      <c r="AD101" s="16"/>
    </row>
    <row r="102" spans="1:30" ht="18" customHeight="1" x14ac:dyDescent="0.35">
      <c r="A102" s="239"/>
      <c r="B102" s="224"/>
      <c r="C102" s="222"/>
      <c r="D102" s="224"/>
      <c r="E102" s="224"/>
      <c r="F102" s="223"/>
      <c r="G102" s="432" t="str">
        <f>IF('PD4'!$F102&lt;&gt;"",'PD4'!$C102*'PD4'!$D102+E102,"")</f>
        <v/>
      </c>
      <c r="H102" s="432" t="str">
        <f>IF('PD4'!$G102&lt;&gt;"",'PD4'!$G102*VLOOKUP('PD4'!$F102,'Group Information'!$A$19:$B$25,2,0),"")</f>
        <v/>
      </c>
      <c r="I102" s="240"/>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39"/>
      <c r="B103" s="224"/>
      <c r="C103" s="222"/>
      <c r="D103" s="224"/>
      <c r="E103" s="224"/>
      <c r="F103" s="223"/>
      <c r="G103" s="432" t="str">
        <f>IF('PD4'!$F103&lt;&gt;"",'PD4'!$C103*'PD4'!$D103+E103,"")</f>
        <v/>
      </c>
      <c r="H103" s="432" t="str">
        <f>IF('PD4'!$G103&lt;&gt;"",'PD4'!$G103*VLOOKUP('PD4'!$F103,'Group Information'!$A$19:$B$25,2,0),"")</f>
        <v/>
      </c>
      <c r="I103" s="240"/>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39"/>
      <c r="B104" s="224"/>
      <c r="C104" s="222"/>
      <c r="D104" s="224"/>
      <c r="E104" s="224"/>
      <c r="F104" s="223"/>
      <c r="G104" s="432" t="str">
        <f>IF('PD4'!$F104&lt;&gt;"",'PD4'!$C104*'PD4'!$D104+E104,"")</f>
        <v/>
      </c>
      <c r="H104" s="432" t="str">
        <f>IF('PD4'!$G104&lt;&gt;"",'PD4'!$G104*VLOOKUP('PD4'!$F104,'Group Information'!$A$19:$B$25,2,0),"")</f>
        <v/>
      </c>
      <c r="I104" s="240"/>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39"/>
      <c r="B105" s="224"/>
      <c r="C105" s="222"/>
      <c r="D105" s="224"/>
      <c r="E105" s="224"/>
      <c r="F105" s="223"/>
      <c r="G105" s="432" t="str">
        <f>IF('PD4'!$F105&lt;&gt;"",'PD4'!$C105*'PD4'!$D105+E105,"")</f>
        <v/>
      </c>
      <c r="H105" s="432" t="str">
        <f>IF('PD4'!$G105&lt;&gt;"",'PD4'!$G105*VLOOKUP('PD4'!$F105,'Group Information'!$A$19:$B$25,2,0),"")</f>
        <v/>
      </c>
      <c r="I105" s="240"/>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39"/>
      <c r="B106" s="224"/>
      <c r="C106" s="222"/>
      <c r="D106" s="224"/>
      <c r="E106" s="224"/>
      <c r="F106" s="223"/>
      <c r="G106" s="432" t="str">
        <f>IF('PD4'!$F106&lt;&gt;"",'PD4'!$C106*'PD4'!$D106+E106,"")</f>
        <v/>
      </c>
      <c r="H106" s="432" t="str">
        <f>IF('PD4'!$G106&lt;&gt;"",'PD4'!$G106*VLOOKUP('PD4'!$F106,'Group Information'!$A$19:$B$25,2,0),"")</f>
        <v/>
      </c>
      <c r="I106" s="240"/>
      <c r="J106" s="16"/>
      <c r="K106" s="16"/>
      <c r="L106" s="16"/>
      <c r="M106" s="16"/>
      <c r="N106" s="23"/>
      <c r="O106" s="16"/>
      <c r="P106" s="23"/>
      <c r="Q106" s="23"/>
      <c r="R106" s="16"/>
      <c r="T106" s="23" t="str">
        <f>IF('PD4'!$S106&lt;&gt;"",'PD4'!$S106*VLOOKUP('PD4'!$R106,#REF!,2,0),"")</f>
        <v/>
      </c>
      <c r="U106" s="16"/>
      <c r="V106" s="16"/>
      <c r="W106" s="16"/>
      <c r="X106" s="21"/>
      <c r="Y106" s="16"/>
      <c r="Z106" s="16"/>
      <c r="AA106" s="16"/>
      <c r="AB106" s="16"/>
      <c r="AC106" s="16"/>
      <c r="AD106" s="16"/>
    </row>
    <row r="107" spans="1:30" ht="18" customHeight="1" x14ac:dyDescent="0.35">
      <c r="A107" s="239"/>
      <c r="B107" s="224"/>
      <c r="C107" s="222"/>
      <c r="D107" s="224"/>
      <c r="E107" s="224"/>
      <c r="F107" s="223"/>
      <c r="G107" s="432" t="str">
        <f>IF('PD4'!$F107&lt;&gt;"",'PD4'!$C107*'PD4'!$D107+E107,"")</f>
        <v/>
      </c>
      <c r="H107" s="432" t="str">
        <f>IF('PD4'!$G107&lt;&gt;"",'PD4'!$G107*VLOOKUP('PD4'!$F107,'Group Information'!$A$19:$B$25,2,0),"")</f>
        <v/>
      </c>
      <c r="I107" s="240"/>
      <c r="J107" s="16"/>
      <c r="K107" s="16"/>
      <c r="L107" s="16"/>
      <c r="M107" s="16"/>
      <c r="N107" s="23"/>
      <c r="O107" s="16"/>
      <c r="P107" s="23"/>
      <c r="Q107" s="23"/>
      <c r="R107" s="16"/>
      <c r="T107" s="23" t="str">
        <f>IF('PD4'!$S107&lt;&gt;"",'PD4'!$S107*VLOOKUP('PD4'!$R107,#REF!,2,0),"")</f>
        <v/>
      </c>
      <c r="U107" s="16"/>
      <c r="V107" s="25"/>
      <c r="W107" s="16"/>
      <c r="X107" s="21"/>
      <c r="Y107" s="16"/>
      <c r="Z107" s="16"/>
      <c r="AA107" s="16"/>
      <c r="AB107" s="16"/>
      <c r="AC107" s="16"/>
      <c r="AD107" s="16"/>
    </row>
    <row r="108" spans="1:30" ht="18" customHeight="1" x14ac:dyDescent="0.35">
      <c r="A108" s="239"/>
      <c r="B108" s="224"/>
      <c r="C108" s="222"/>
      <c r="D108" s="224"/>
      <c r="E108" s="224"/>
      <c r="F108" s="223"/>
      <c r="G108" s="432" t="str">
        <f>IF('PD4'!$F108&lt;&gt;"",'PD4'!$C108*'PD4'!$D108+E108,"")</f>
        <v/>
      </c>
      <c r="H108" s="432" t="str">
        <f>IF('PD4'!$G108&lt;&gt;"",'PD4'!$G108*VLOOKUP('PD4'!$F108,'Group Information'!$A$19:$B$25,2,0),"")</f>
        <v/>
      </c>
      <c r="I108" s="240"/>
      <c r="J108" s="16"/>
      <c r="K108" s="16"/>
      <c r="L108" s="16"/>
      <c r="M108" s="16"/>
      <c r="N108" s="23"/>
      <c r="O108" s="16"/>
      <c r="P108" s="23"/>
      <c r="Q108" s="23"/>
      <c r="R108" s="16"/>
      <c r="T108" s="23" t="str">
        <f>IF('PD4'!$S108&lt;&gt;"",'PD4'!$S108*VLOOKUP('PD4'!$R108,#REF!,2,0),"")</f>
        <v/>
      </c>
      <c r="U108" s="16"/>
      <c r="V108" s="26"/>
      <c r="W108" s="16"/>
      <c r="X108" s="21"/>
      <c r="Y108" s="16"/>
      <c r="Z108" s="16"/>
      <c r="AA108" s="16"/>
      <c r="AB108" s="16"/>
      <c r="AC108" s="16"/>
      <c r="AD108" s="16"/>
    </row>
    <row r="109" spans="1:30" ht="18" customHeight="1" x14ac:dyDescent="0.35">
      <c r="A109" s="239"/>
      <c r="B109" s="224"/>
      <c r="C109" s="222"/>
      <c r="D109" s="224"/>
      <c r="E109" s="224"/>
      <c r="F109" s="223"/>
      <c r="G109" s="432" t="str">
        <f>IF('PD4'!$F109&lt;&gt;"",'PD4'!$C109*'PD4'!$D109+E109,"")</f>
        <v/>
      </c>
      <c r="H109" s="432" t="str">
        <f>IF('PD4'!$G109&lt;&gt;"",'PD4'!$G109*VLOOKUP('PD4'!$F109,'Group Information'!$A$19:$B$25,2,0),"")</f>
        <v/>
      </c>
      <c r="I109" s="240"/>
      <c r="J109" s="16"/>
      <c r="K109" s="16"/>
      <c r="L109" s="16"/>
      <c r="M109" s="16"/>
      <c r="N109" s="23"/>
      <c r="O109" s="16"/>
      <c r="P109" s="23"/>
      <c r="Q109" s="23"/>
      <c r="R109" s="16"/>
      <c r="T109" s="23" t="str">
        <f>IF('PD4'!$S109&lt;&gt;"",'PD4'!$S109*VLOOKUP('PD4'!$R109,#REF!,2,0),"")</f>
        <v/>
      </c>
      <c r="U109" s="16"/>
      <c r="V109" s="22"/>
      <c r="W109" s="16"/>
      <c r="X109" s="21"/>
      <c r="Y109" s="16"/>
      <c r="Z109" s="16"/>
      <c r="AA109" s="16"/>
      <c r="AB109" s="16"/>
      <c r="AC109" s="16"/>
      <c r="AD109" s="16"/>
    </row>
    <row r="110" spans="1:30" ht="18" customHeight="1" x14ac:dyDescent="0.35">
      <c r="A110" s="239"/>
      <c r="B110" s="224"/>
      <c r="C110" s="222"/>
      <c r="D110" s="224"/>
      <c r="E110" s="224"/>
      <c r="F110" s="223"/>
      <c r="G110" s="432" t="str">
        <f>IF('PD4'!$F110&lt;&gt;"",'PD4'!$C110*'PD4'!$D110+E110,"")</f>
        <v/>
      </c>
      <c r="H110" s="432" t="str">
        <f>IF('PD4'!$G110&lt;&gt;"",'PD4'!$G110*VLOOKUP('PD4'!$F110,'Group Information'!$A$19:$B$25,2,0),"")</f>
        <v/>
      </c>
      <c r="I110" s="240"/>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39"/>
      <c r="B111" s="224"/>
      <c r="C111" s="222"/>
      <c r="D111" s="224"/>
      <c r="E111" s="224"/>
      <c r="F111" s="223"/>
      <c r="G111" s="432" t="str">
        <f>IF('PD4'!$F111&lt;&gt;"",'PD4'!$C111*'PD4'!$D111+E111,"")</f>
        <v/>
      </c>
      <c r="H111" s="432" t="str">
        <f>IF('PD4'!$G111&lt;&gt;"",'PD4'!$G111*VLOOKUP('PD4'!$F111,'Group Information'!$A$19:$B$25,2,0),"")</f>
        <v/>
      </c>
      <c r="I111" s="240"/>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39"/>
      <c r="B112" s="224"/>
      <c r="C112" s="222"/>
      <c r="D112" s="224"/>
      <c r="E112" s="224"/>
      <c r="F112" s="223"/>
      <c r="G112" s="432" t="str">
        <f>IF('PD4'!$F112&lt;&gt;"",'PD4'!$C112*'PD4'!$D112+E112,"")</f>
        <v/>
      </c>
      <c r="H112" s="432" t="str">
        <f>IF('PD4'!$G112&lt;&gt;"",'PD4'!$G112*VLOOKUP('PD4'!$F112,'Group Information'!$A$19:$B$25,2,0),"")</f>
        <v/>
      </c>
      <c r="I112" s="240"/>
      <c r="J112" s="16"/>
      <c r="K112" s="16"/>
      <c r="L112" s="16"/>
      <c r="M112" s="16"/>
      <c r="N112" s="23"/>
      <c r="O112" s="16"/>
      <c r="P112" s="23"/>
      <c r="Q112" s="23"/>
      <c r="R112" s="16"/>
      <c r="T112" s="23" t="str">
        <f>IF('PD4'!$S112&lt;&gt;"",'PD4'!$S112*VLOOKUP('PD4'!$R112,#REF!,2,0),"")</f>
        <v/>
      </c>
      <c r="U112" s="16"/>
      <c r="V112" s="22"/>
      <c r="W112" s="16"/>
      <c r="X112" s="21"/>
      <c r="Y112" s="16"/>
      <c r="Z112" s="16"/>
      <c r="AA112" s="16"/>
      <c r="AB112" s="16"/>
      <c r="AC112" s="16"/>
      <c r="AD112" s="16"/>
    </row>
    <row r="113" spans="1:30" ht="18" customHeight="1" x14ac:dyDescent="0.35">
      <c r="A113" s="239"/>
      <c r="B113" s="224"/>
      <c r="C113" s="222"/>
      <c r="D113" s="224"/>
      <c r="E113" s="224"/>
      <c r="F113" s="223"/>
      <c r="G113" s="432" t="str">
        <f>IF('PD4'!$F113&lt;&gt;"",'PD4'!$C113*'PD4'!$D113+E113,"")</f>
        <v/>
      </c>
      <c r="H113" s="432" t="str">
        <f>IF('PD4'!$G113&lt;&gt;"",'PD4'!$G113*VLOOKUP('PD4'!$F113,'Group Information'!$A$19:$B$25,2,0),"")</f>
        <v/>
      </c>
      <c r="I113" s="240"/>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39"/>
      <c r="B114" s="224"/>
      <c r="C114" s="222"/>
      <c r="D114" s="224"/>
      <c r="E114" s="224"/>
      <c r="F114" s="223"/>
      <c r="G114" s="432" t="str">
        <f>IF('PD4'!$F114&lt;&gt;"",'PD4'!$C114*'PD4'!$D114+E114,"")</f>
        <v/>
      </c>
      <c r="H114" s="432" t="str">
        <f>IF('PD4'!$G114&lt;&gt;"",'PD4'!$G114*VLOOKUP('PD4'!$F114,'Group Information'!$A$19:$B$25,2,0),"")</f>
        <v/>
      </c>
      <c r="I114" s="240"/>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39"/>
      <c r="B115" s="224"/>
      <c r="C115" s="222"/>
      <c r="D115" s="224"/>
      <c r="E115" s="224"/>
      <c r="F115" s="223"/>
      <c r="G115" s="432" t="str">
        <f>IF('PD4'!$F115&lt;&gt;"",'PD4'!$C115*'PD4'!$D115+E115,"")</f>
        <v/>
      </c>
      <c r="H115" s="432" t="str">
        <f>IF('PD4'!$G115&lt;&gt;"",'PD4'!$G115*VLOOKUP('PD4'!$F115,'Group Information'!$A$19:$B$25,2,0),"")</f>
        <v/>
      </c>
      <c r="I115" s="240"/>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39"/>
      <c r="B116" s="224"/>
      <c r="C116" s="222"/>
      <c r="D116" s="224"/>
      <c r="E116" s="224"/>
      <c r="F116" s="223"/>
      <c r="G116" s="432" t="str">
        <f>IF('PD4'!$F116&lt;&gt;"",'PD4'!$C116*'PD4'!$D116+E116,"")</f>
        <v/>
      </c>
      <c r="H116" s="432" t="str">
        <f>IF('PD4'!$G116&lt;&gt;"",'PD4'!$G116*VLOOKUP('PD4'!$F116,'Group Information'!$A$19:$B$25,2,0),"")</f>
        <v/>
      </c>
      <c r="I116" s="240"/>
      <c r="J116" s="16"/>
      <c r="K116" s="16"/>
      <c r="L116" s="16"/>
      <c r="M116" s="16"/>
      <c r="N116" s="23"/>
      <c r="O116" s="16"/>
      <c r="P116" s="23"/>
      <c r="Q116" s="23"/>
      <c r="R116" s="16"/>
      <c r="T116" s="23" t="str">
        <f>IF('PD4'!$S116&lt;&gt;"",'PD4'!$S116*VLOOKUP('PD4'!$R116,#REF!,2,0),"")</f>
        <v/>
      </c>
      <c r="U116" s="16"/>
      <c r="V116" s="22"/>
      <c r="W116" s="16"/>
      <c r="X116" s="21"/>
      <c r="Y116" s="16"/>
      <c r="Z116" s="16"/>
      <c r="AA116" s="16"/>
      <c r="AB116" s="16"/>
      <c r="AC116" s="16"/>
      <c r="AD116" s="16"/>
    </row>
    <row r="117" spans="1:30" ht="18" customHeight="1" x14ac:dyDescent="0.35">
      <c r="A117" s="239"/>
      <c r="B117" s="224"/>
      <c r="C117" s="222"/>
      <c r="D117" s="224"/>
      <c r="E117" s="224"/>
      <c r="F117" s="223"/>
      <c r="G117" s="432" t="str">
        <f>IF('PD4'!$F117&lt;&gt;"",'PD4'!$C117*'PD4'!$D117+E117,"")</f>
        <v/>
      </c>
      <c r="H117" s="432" t="str">
        <f>IF('PD4'!$G117&lt;&gt;"",'PD4'!$G117*VLOOKUP('PD4'!$F117,'Group Information'!$A$19:$B$25,2,0),"")</f>
        <v/>
      </c>
      <c r="I117" s="240"/>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39"/>
      <c r="B118" s="224"/>
      <c r="C118" s="222"/>
      <c r="D118" s="224"/>
      <c r="E118" s="224"/>
      <c r="F118" s="223"/>
      <c r="G118" s="432" t="str">
        <f>IF('PD4'!$F118&lt;&gt;"",'PD4'!$C118*'PD4'!$D118+E118,"")</f>
        <v/>
      </c>
      <c r="H118" s="432" t="str">
        <f>IF('PD4'!$G118&lt;&gt;"",'PD4'!$G118*VLOOKUP('PD4'!$F118,'Group Information'!$A$19:$B$25,2,0),"")</f>
        <v/>
      </c>
      <c r="I118" s="240"/>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39"/>
      <c r="B119" s="224"/>
      <c r="C119" s="222"/>
      <c r="D119" s="224"/>
      <c r="E119" s="224"/>
      <c r="F119" s="223"/>
      <c r="G119" s="432" t="str">
        <f>IF('PD4'!$F119&lt;&gt;"",'PD4'!$C119*'PD4'!$D119+E119,"")</f>
        <v/>
      </c>
      <c r="H119" s="432" t="str">
        <f>IF('PD4'!$G119&lt;&gt;"",'PD4'!$G119*VLOOKUP('PD4'!$F119,'Group Information'!$A$19:$B$25,2,0),"")</f>
        <v/>
      </c>
      <c r="I119" s="240"/>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39"/>
      <c r="B120" s="224"/>
      <c r="C120" s="222"/>
      <c r="D120" s="224"/>
      <c r="E120" s="224"/>
      <c r="F120" s="223"/>
      <c r="G120" s="432" t="str">
        <f>IF('PD4'!$F120&lt;&gt;"",'PD4'!$C120*'PD4'!$D120+E120,"")</f>
        <v/>
      </c>
      <c r="H120" s="432" t="str">
        <f>IF('PD4'!$G120&lt;&gt;"",'PD4'!$G120*VLOOKUP('PD4'!$F120,'Group Information'!$A$19:$B$25,2,0),"")</f>
        <v/>
      </c>
      <c r="I120" s="240"/>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39"/>
      <c r="B121" s="224"/>
      <c r="C121" s="222"/>
      <c r="D121" s="224"/>
      <c r="E121" s="224"/>
      <c r="F121" s="223"/>
      <c r="G121" s="432" t="str">
        <f>IF('PD4'!$F121&lt;&gt;"",'PD4'!$C121*'PD4'!$D121+E121,"")</f>
        <v/>
      </c>
      <c r="H121" s="432" t="str">
        <f>IF('PD4'!$G121&lt;&gt;"",'PD4'!$G121*VLOOKUP('PD4'!$F121,'Group Information'!$A$19:$B$25,2,0),"")</f>
        <v/>
      </c>
      <c r="I121" s="240"/>
      <c r="J121" s="16"/>
      <c r="K121" s="16"/>
      <c r="L121" s="16"/>
      <c r="M121" s="16"/>
      <c r="N121" s="23"/>
      <c r="O121" s="16"/>
      <c r="P121" s="23"/>
      <c r="Q121" s="23"/>
      <c r="R121" s="16"/>
      <c r="T121" s="23" t="str">
        <f>IF('PD4'!$S121&lt;&gt;"",'PD4'!$S121*VLOOKUP('PD4'!$R121,#REF!,2,0),"")</f>
        <v/>
      </c>
      <c r="U121" s="16"/>
      <c r="V121" s="16"/>
      <c r="W121" s="16"/>
      <c r="X121" s="21"/>
      <c r="Y121" s="16"/>
      <c r="Z121" s="16"/>
      <c r="AA121" s="16"/>
      <c r="AB121" s="16"/>
      <c r="AC121" s="16"/>
      <c r="AD121" s="16"/>
    </row>
    <row r="122" spans="1:30" ht="18" customHeight="1" x14ac:dyDescent="0.35">
      <c r="A122" s="239"/>
      <c r="B122" s="224"/>
      <c r="C122" s="222"/>
      <c r="D122" s="224"/>
      <c r="E122" s="224"/>
      <c r="F122" s="223"/>
      <c r="G122" s="432" t="str">
        <f>IF('PD4'!$F122&lt;&gt;"",'PD4'!$C122*'PD4'!$D122+E122,"")</f>
        <v/>
      </c>
      <c r="H122" s="432" t="str">
        <f>IF('PD4'!$G122&lt;&gt;"",'PD4'!$G122*VLOOKUP('PD4'!$F122,'Group Information'!$A$19:$B$25,2,0),"")</f>
        <v/>
      </c>
      <c r="I122" s="240"/>
      <c r="J122" s="16"/>
      <c r="K122" s="16"/>
      <c r="L122" s="16"/>
      <c r="M122" s="16"/>
      <c r="N122" s="23"/>
      <c r="O122" s="16"/>
      <c r="P122" s="23"/>
      <c r="Q122" s="23"/>
      <c r="R122" s="16"/>
      <c r="T122" s="23" t="str">
        <f>IF('PD4'!$S122&lt;&gt;"",'PD4'!$S122*VLOOKUP('PD4'!$R122,#REF!,2,0),"")</f>
        <v/>
      </c>
      <c r="U122" s="16"/>
      <c r="V122" s="16"/>
      <c r="W122" s="16"/>
      <c r="X122" s="21"/>
      <c r="Y122" s="16"/>
      <c r="Z122" s="16"/>
      <c r="AA122" s="16"/>
      <c r="AB122" s="16"/>
      <c r="AC122" s="16"/>
      <c r="AD122" s="16"/>
    </row>
    <row r="123" spans="1:30" ht="18" customHeight="1" x14ac:dyDescent="0.35">
      <c r="A123" s="239"/>
      <c r="B123" s="224"/>
      <c r="C123" s="222"/>
      <c r="D123" s="224"/>
      <c r="E123" s="224"/>
      <c r="F123" s="223"/>
      <c r="G123" s="432" t="str">
        <f>IF('PD4'!$F123&lt;&gt;"",'PD4'!$C123*'PD4'!$D123+E123,"")</f>
        <v/>
      </c>
      <c r="H123" s="432" t="str">
        <f>IF('PD4'!$G123&lt;&gt;"",'PD4'!$G123*VLOOKUP('PD4'!$F123,'Group Information'!$A$19:$B$25,2,0),"")</f>
        <v/>
      </c>
      <c r="I123" s="240"/>
      <c r="J123" s="16"/>
      <c r="K123" s="16"/>
      <c r="L123" s="16"/>
      <c r="M123" s="16"/>
      <c r="N123" s="23"/>
      <c r="O123" s="16"/>
      <c r="P123" s="23"/>
      <c r="Q123" s="23"/>
      <c r="R123" s="16"/>
      <c r="T123" s="23" t="str">
        <f>IF('PD4'!$S123&lt;&gt;"",'PD4'!$S123*VLOOKUP('PD4'!$R123,#REF!,2,0),"")</f>
        <v/>
      </c>
      <c r="U123" s="16"/>
      <c r="V123" s="22"/>
      <c r="W123" s="16"/>
      <c r="X123" s="21"/>
      <c r="Y123" s="16"/>
      <c r="Z123" s="16"/>
      <c r="AA123" s="16"/>
      <c r="AB123" s="16"/>
      <c r="AC123" s="16"/>
      <c r="AD123" s="16"/>
    </row>
    <row r="124" spans="1:30" ht="18" customHeight="1" x14ac:dyDescent="0.35">
      <c r="A124" s="239"/>
      <c r="B124" s="224"/>
      <c r="C124" s="222"/>
      <c r="D124" s="224"/>
      <c r="E124" s="224"/>
      <c r="F124" s="223"/>
      <c r="G124" s="432" t="str">
        <f>IF('PD4'!$F124&lt;&gt;"",'PD4'!$C124*'PD4'!$D124+E124,"")</f>
        <v/>
      </c>
      <c r="H124" s="432" t="str">
        <f>IF('PD4'!$G124&lt;&gt;"",'PD4'!$G124*VLOOKUP('PD4'!$F124,'Group Information'!$A$19:$B$25,2,0),"")</f>
        <v/>
      </c>
      <c r="I124" s="240"/>
      <c r="J124" s="16"/>
      <c r="K124" s="16"/>
      <c r="L124" s="16"/>
      <c r="M124" s="16"/>
      <c r="N124" s="23"/>
      <c r="O124" s="16"/>
      <c r="P124" s="23"/>
      <c r="Q124" s="23"/>
      <c r="R124" s="16"/>
      <c r="T124" s="23" t="str">
        <f>IF('PD4'!$S124&lt;&gt;"",'PD4'!$S124*VLOOKUP('PD4'!$R124,#REF!,2,0),"")</f>
        <v/>
      </c>
      <c r="U124" s="16"/>
      <c r="V124" s="16"/>
      <c r="W124" s="16"/>
      <c r="X124" s="21"/>
      <c r="Y124" s="16"/>
      <c r="Z124" s="16"/>
      <c r="AA124" s="16"/>
      <c r="AB124" s="16"/>
      <c r="AC124" s="16"/>
      <c r="AD124" s="16"/>
    </row>
    <row r="125" spans="1:30" ht="18" customHeight="1" x14ac:dyDescent="0.35">
      <c r="A125" s="239"/>
      <c r="B125" s="224"/>
      <c r="C125" s="222"/>
      <c r="D125" s="224"/>
      <c r="E125" s="224"/>
      <c r="F125" s="223"/>
      <c r="G125" s="432" t="str">
        <f>IF('PD4'!$F125&lt;&gt;"",'PD4'!$C125*'PD4'!$D125+E125,"")</f>
        <v/>
      </c>
      <c r="H125" s="432" t="str">
        <f>IF('PD4'!$G125&lt;&gt;"",'PD4'!$G125*VLOOKUP('PD4'!$F125,'Group Information'!$A$19:$B$25,2,0),"")</f>
        <v/>
      </c>
      <c r="I125" s="240"/>
      <c r="J125" s="16"/>
      <c r="K125" s="16"/>
      <c r="L125" s="16"/>
      <c r="M125" s="16"/>
      <c r="N125" s="23"/>
      <c r="O125" s="16"/>
      <c r="P125" s="23"/>
      <c r="Q125" s="23"/>
      <c r="R125" s="16"/>
      <c r="T125" s="23" t="str">
        <f>IF('PD4'!$S125&lt;&gt;"",'PD4'!$S125*VLOOKUP('PD4'!$R125,#REF!,2,0),"")</f>
        <v/>
      </c>
      <c r="U125" s="16"/>
      <c r="V125" s="25"/>
      <c r="W125" s="16"/>
      <c r="X125" s="21"/>
      <c r="Y125" s="16"/>
      <c r="Z125" s="16"/>
      <c r="AA125" s="16"/>
      <c r="AB125" s="16"/>
      <c r="AC125" s="16"/>
      <c r="AD125" s="16"/>
    </row>
    <row r="126" spans="1:30" ht="18" customHeight="1" x14ac:dyDescent="0.35">
      <c r="A126" s="239"/>
      <c r="B126" s="224"/>
      <c r="C126" s="222"/>
      <c r="D126" s="224"/>
      <c r="E126" s="224"/>
      <c r="F126" s="223"/>
      <c r="G126" s="432" t="str">
        <f>IF('PD4'!$F126&lt;&gt;"",'PD4'!$C126*'PD4'!$D126+E126,"")</f>
        <v/>
      </c>
      <c r="H126" s="432" t="str">
        <f>IF('PD4'!$G126&lt;&gt;"",'PD4'!$G126*VLOOKUP('PD4'!$F126,'Group Information'!$A$19:$B$25,2,0),"")</f>
        <v/>
      </c>
      <c r="I126" s="240"/>
      <c r="J126" s="16"/>
      <c r="K126" s="16"/>
      <c r="L126" s="16"/>
      <c r="M126" s="16"/>
      <c r="N126" s="23"/>
      <c r="O126" s="16"/>
      <c r="P126" s="23"/>
      <c r="Q126" s="23"/>
      <c r="R126" s="16"/>
      <c r="T126" s="23" t="str">
        <f>IF('PD4'!$S126&lt;&gt;"",'PD4'!$S126*VLOOKUP('PD4'!$R126,#REF!,2,0),"")</f>
        <v/>
      </c>
      <c r="U126" s="16"/>
      <c r="V126" s="16"/>
      <c r="W126" s="16"/>
      <c r="X126" s="21"/>
      <c r="Y126" s="16"/>
      <c r="Z126" s="16"/>
      <c r="AA126" s="16"/>
      <c r="AB126" s="16"/>
      <c r="AC126" s="16"/>
      <c r="AD126" s="16"/>
    </row>
    <row r="127" spans="1:30" ht="18" customHeight="1" x14ac:dyDescent="0.35">
      <c r="A127" s="239"/>
      <c r="B127" s="224"/>
      <c r="C127" s="222"/>
      <c r="D127" s="224"/>
      <c r="E127" s="224"/>
      <c r="F127" s="223"/>
      <c r="G127" s="432" t="str">
        <f>IF('PD4'!$F127&lt;&gt;"",'PD4'!$C127*'PD4'!$D127+E127,"")</f>
        <v/>
      </c>
      <c r="H127" s="432" t="str">
        <f>IF('PD4'!$G127&lt;&gt;"",'PD4'!$G127*VLOOKUP('PD4'!$F127,'Group Information'!$A$19:$B$25,2,0),"")</f>
        <v/>
      </c>
      <c r="I127" s="240"/>
      <c r="J127" s="16"/>
      <c r="K127" s="16"/>
      <c r="L127" s="16"/>
      <c r="M127" s="16"/>
      <c r="N127" s="23"/>
      <c r="O127" s="16"/>
      <c r="P127" s="23"/>
      <c r="Q127" s="23"/>
      <c r="R127" s="16"/>
      <c r="T127" s="23" t="str">
        <f>IF('PD4'!$S127&lt;&gt;"",'PD4'!$S127*VLOOKUP('PD4'!$R127,#REF!,2,0),"")</f>
        <v/>
      </c>
      <c r="U127" s="16"/>
      <c r="V127" s="16"/>
      <c r="W127" s="16"/>
      <c r="X127" s="21"/>
      <c r="Y127" s="16"/>
      <c r="Z127" s="16"/>
      <c r="AA127" s="16"/>
      <c r="AB127" s="16"/>
      <c r="AC127" s="16"/>
      <c r="AD127" s="16"/>
    </row>
    <row r="128" spans="1:30" ht="18" customHeight="1" x14ac:dyDescent="0.35">
      <c r="A128" s="239"/>
      <c r="B128" s="224"/>
      <c r="C128" s="222"/>
      <c r="D128" s="224"/>
      <c r="E128" s="224"/>
      <c r="F128" s="223"/>
      <c r="G128" s="432" t="str">
        <f>IF('PD4'!$F128&lt;&gt;"",'PD4'!$C128*'PD4'!$D128+E128,"")</f>
        <v/>
      </c>
      <c r="H128" s="432" t="str">
        <f>IF('PD4'!$G128&lt;&gt;"",'PD4'!$G128*VLOOKUP('PD4'!$F128,'Group Information'!$A$19:$B$25,2,0),"")</f>
        <v/>
      </c>
      <c r="I128" s="240"/>
      <c r="J128" s="16"/>
      <c r="K128" s="16"/>
      <c r="L128" s="16"/>
      <c r="M128" s="16"/>
      <c r="N128" s="23"/>
      <c r="O128" s="16"/>
      <c r="P128" s="23"/>
      <c r="Q128" s="23"/>
      <c r="R128" s="16"/>
      <c r="T128" s="23" t="str">
        <f>IF('PD4'!$S128&lt;&gt;"",'PD4'!$S128*VLOOKUP('PD4'!$R128,#REF!,2,0),"")</f>
        <v/>
      </c>
      <c r="U128" s="16"/>
      <c r="V128" s="16"/>
      <c r="W128" s="16"/>
      <c r="X128" s="21"/>
      <c r="Y128" s="16"/>
      <c r="Z128" s="16"/>
      <c r="AA128" s="16"/>
      <c r="AB128" s="16"/>
      <c r="AC128" s="16"/>
      <c r="AD128" s="16"/>
    </row>
    <row r="129" spans="1:30" ht="18" customHeight="1" x14ac:dyDescent="0.35">
      <c r="A129" s="239"/>
      <c r="B129" s="224"/>
      <c r="C129" s="222"/>
      <c r="D129" s="224"/>
      <c r="E129" s="224"/>
      <c r="F129" s="223"/>
      <c r="G129" s="432" t="str">
        <f>IF('PD4'!$F129&lt;&gt;"",'PD4'!$C129*'PD4'!$D129+E129,"")</f>
        <v/>
      </c>
      <c r="H129" s="432" t="str">
        <f>IF('PD4'!$G129&lt;&gt;"",'PD4'!$G129*VLOOKUP('PD4'!$F129,'Group Information'!$A$19:$B$25,2,0),"")</f>
        <v/>
      </c>
      <c r="I129" s="240"/>
      <c r="J129" s="16"/>
      <c r="K129" s="16"/>
      <c r="L129" s="16"/>
      <c r="M129" s="16"/>
      <c r="N129" s="23"/>
      <c r="O129" s="16"/>
      <c r="P129" s="23"/>
      <c r="Q129" s="23"/>
      <c r="R129" s="16"/>
      <c r="T129" s="23" t="str">
        <f>IF('PD4'!$S129&lt;&gt;"",'PD4'!$S129*VLOOKUP('PD4'!$R129,#REF!,2,0),"")</f>
        <v/>
      </c>
      <c r="U129" s="16"/>
      <c r="V129" s="16"/>
      <c r="W129" s="16"/>
      <c r="X129" s="21"/>
      <c r="Y129" s="16"/>
      <c r="Z129" s="16"/>
      <c r="AA129" s="16"/>
      <c r="AB129" s="16"/>
      <c r="AC129" s="16"/>
      <c r="AD129" s="16"/>
    </row>
    <row r="130" spans="1:30" ht="18" customHeight="1" x14ac:dyDescent="0.35">
      <c r="A130" s="239"/>
      <c r="B130" s="224"/>
      <c r="C130" s="222"/>
      <c r="D130" s="224"/>
      <c r="E130" s="224"/>
      <c r="F130" s="223"/>
      <c r="G130" s="432" t="str">
        <f>IF('PD4'!$F130&lt;&gt;"",'PD4'!$C130*'PD4'!$D130+E130,"")</f>
        <v/>
      </c>
      <c r="H130" s="432" t="str">
        <f>IF('PD4'!$G130&lt;&gt;"",'PD4'!$G130*VLOOKUP('PD4'!$F130,'Group Information'!$A$19:$B$25,2,0),"")</f>
        <v/>
      </c>
      <c r="I130" s="240"/>
      <c r="J130" s="16"/>
      <c r="K130" s="16"/>
      <c r="L130" s="16"/>
      <c r="M130" s="16"/>
      <c r="N130" s="23"/>
      <c r="O130" s="16"/>
      <c r="P130" s="23"/>
      <c r="Q130" s="23"/>
      <c r="R130" s="16"/>
      <c r="T130" s="23" t="str">
        <f>IF('PD4'!$S130&lt;&gt;"",'PD4'!$S130*VLOOKUP('PD4'!$R130,#REF!,2,0),"")</f>
        <v/>
      </c>
      <c r="U130" s="16"/>
      <c r="V130" s="25"/>
      <c r="W130" s="16"/>
      <c r="X130" s="21"/>
      <c r="Y130" s="16"/>
      <c r="Z130" s="16"/>
      <c r="AA130" s="16"/>
      <c r="AB130" s="16"/>
      <c r="AC130" s="16"/>
      <c r="AD130" s="16"/>
    </row>
    <row r="131" spans="1:30" ht="18" customHeight="1" x14ac:dyDescent="0.35">
      <c r="A131" s="239"/>
      <c r="B131" s="224"/>
      <c r="C131" s="222"/>
      <c r="D131" s="224"/>
      <c r="E131" s="224"/>
      <c r="F131" s="223"/>
      <c r="G131" s="432" t="str">
        <f>IF('PD4'!$F131&lt;&gt;"",'PD4'!$C131*'PD4'!$D131+E131,"")</f>
        <v/>
      </c>
      <c r="H131" s="432" t="str">
        <f>IF('PD4'!$G131&lt;&gt;"",'PD4'!$G131*VLOOKUP('PD4'!$F131,'Group Information'!$A$19:$B$25,2,0),"")</f>
        <v/>
      </c>
      <c r="I131" s="240"/>
      <c r="J131" s="16"/>
      <c r="K131" s="16"/>
      <c r="L131" s="16"/>
      <c r="M131" s="16"/>
      <c r="N131" s="23"/>
      <c r="O131" s="16"/>
      <c r="P131" s="23"/>
      <c r="Q131" s="23"/>
      <c r="R131" s="16"/>
      <c r="T131" s="23" t="str">
        <f>IF('PD4'!$S131&lt;&gt;"",'PD4'!$S131*VLOOKUP('PD4'!$R131,#REF!,2,0),"")</f>
        <v/>
      </c>
      <c r="U131" s="27"/>
      <c r="V131" s="25"/>
      <c r="W131" s="16"/>
      <c r="X131" s="21"/>
      <c r="Y131" s="16"/>
      <c r="Z131" s="16"/>
      <c r="AA131" s="16"/>
      <c r="AB131" s="16"/>
      <c r="AC131" s="16"/>
      <c r="AD131" s="16"/>
    </row>
    <row r="132" spans="1:30" ht="18" customHeight="1" x14ac:dyDescent="0.35">
      <c r="A132" s="239"/>
      <c r="B132" s="224"/>
      <c r="C132" s="222"/>
      <c r="D132" s="224"/>
      <c r="E132" s="224"/>
      <c r="F132" s="223"/>
      <c r="G132" s="432" t="str">
        <f>IF('PD4'!$F132&lt;&gt;"",'PD4'!$C132*'PD4'!$D132+E132,"")</f>
        <v/>
      </c>
      <c r="H132" s="432" t="str">
        <f>IF('PD4'!$G132&lt;&gt;"",'PD4'!$G132*VLOOKUP('PD4'!$F132,'Group Information'!$A$19:$B$25,2,0),"")</f>
        <v/>
      </c>
      <c r="I132" s="240"/>
      <c r="J132" s="16"/>
      <c r="K132" s="16"/>
      <c r="L132" s="16"/>
      <c r="M132" s="16"/>
      <c r="N132" s="23"/>
      <c r="O132" s="16"/>
      <c r="P132" s="23"/>
      <c r="Q132" s="23"/>
      <c r="R132" s="16"/>
      <c r="T132" s="23" t="str">
        <f>IF('PD4'!$S132&lt;&gt;"",'PD4'!$S132*VLOOKUP('PD4'!$R132,#REF!,2,0),"")</f>
        <v/>
      </c>
      <c r="U132" s="27"/>
      <c r="V132" s="25"/>
      <c r="W132" s="16"/>
      <c r="X132" s="21"/>
      <c r="Y132" s="16"/>
      <c r="Z132" s="16"/>
      <c r="AA132" s="16"/>
      <c r="AB132" s="16"/>
      <c r="AC132" s="16"/>
      <c r="AD132" s="16"/>
    </row>
    <row r="133" spans="1:30" ht="18" customHeight="1" x14ac:dyDescent="0.35">
      <c r="A133" s="239"/>
      <c r="B133" s="224"/>
      <c r="C133" s="222"/>
      <c r="D133" s="224"/>
      <c r="E133" s="224"/>
      <c r="F133" s="223"/>
      <c r="G133" s="432" t="str">
        <f>IF('PD4'!$F133&lt;&gt;"",'PD4'!$C133*'PD4'!$D133+E133,"")</f>
        <v/>
      </c>
      <c r="H133" s="432" t="str">
        <f>IF('PD4'!$G133&lt;&gt;"",'PD4'!$G133*VLOOKUP('PD4'!$F133,'Group Information'!$A$19:$B$25,2,0),"")</f>
        <v/>
      </c>
      <c r="I133" s="240"/>
      <c r="J133" s="16"/>
      <c r="K133" s="16"/>
      <c r="L133" s="16"/>
      <c r="M133" s="16"/>
      <c r="N133" s="23"/>
      <c r="O133" s="16"/>
      <c r="P133" s="23"/>
      <c r="Q133" s="23"/>
      <c r="R133" s="16"/>
      <c r="T133" s="23" t="str">
        <f>IF('PD4'!$S133&lt;&gt;"",'PD4'!$S133*VLOOKUP('PD4'!$R133,#REF!,2,0),"")</f>
        <v/>
      </c>
      <c r="U133" s="27"/>
      <c r="V133" s="25"/>
      <c r="W133" s="16"/>
      <c r="X133" s="21"/>
      <c r="Y133" s="16"/>
      <c r="Z133" s="16"/>
      <c r="AA133" s="16"/>
      <c r="AB133" s="16"/>
      <c r="AC133" s="16"/>
      <c r="AD133" s="16"/>
    </row>
    <row r="134" spans="1:30" ht="18" customHeight="1" x14ac:dyDescent="0.35">
      <c r="A134" s="239"/>
      <c r="B134" s="224"/>
      <c r="C134" s="222"/>
      <c r="D134" s="224"/>
      <c r="E134" s="224"/>
      <c r="F134" s="223"/>
      <c r="G134" s="432" t="str">
        <f>IF('PD4'!$F134&lt;&gt;"",'PD4'!$C134*'PD4'!$D134+E134,"")</f>
        <v/>
      </c>
      <c r="H134" s="432" t="str">
        <f>IF('PD4'!$G134&lt;&gt;"",'PD4'!$G134*VLOOKUP('PD4'!$F134,'Group Information'!$A$19:$B$25,2,0),"")</f>
        <v/>
      </c>
      <c r="I134" s="240"/>
      <c r="J134" s="16"/>
      <c r="K134" s="16"/>
      <c r="L134" s="16"/>
      <c r="M134" s="16"/>
      <c r="N134" s="23"/>
      <c r="O134" s="16"/>
      <c r="P134" s="23"/>
      <c r="Q134" s="23"/>
      <c r="R134" s="16"/>
      <c r="T134" s="23" t="str">
        <f>IF('PD4'!$S134&lt;&gt;"",'PD4'!$S134*VLOOKUP('PD4'!$R134,#REF!,2,0),"")</f>
        <v/>
      </c>
      <c r="U134" s="27"/>
      <c r="V134" s="25"/>
      <c r="W134" s="16"/>
      <c r="X134" s="21"/>
      <c r="Y134" s="16"/>
      <c r="Z134" s="16"/>
      <c r="AA134" s="16"/>
      <c r="AB134" s="16"/>
      <c r="AC134" s="16"/>
      <c r="AD134" s="16"/>
    </row>
    <row r="135" spans="1:30" ht="18" customHeight="1" x14ac:dyDescent="0.35">
      <c r="A135" s="239"/>
      <c r="B135" s="224"/>
      <c r="C135" s="222"/>
      <c r="D135" s="224"/>
      <c r="E135" s="224"/>
      <c r="F135" s="223"/>
      <c r="G135" s="432" t="str">
        <f>IF('PD4'!$F135&lt;&gt;"",'PD4'!$C135*'PD4'!$D135+E135,"")</f>
        <v/>
      </c>
      <c r="H135" s="432" t="str">
        <f>IF('PD4'!$G135&lt;&gt;"",'PD4'!$G135*VLOOKUP('PD4'!$F135,'Group Information'!$A$19:$B$25,2,0),"")</f>
        <v/>
      </c>
      <c r="I135" s="240"/>
      <c r="J135" s="16"/>
      <c r="K135" s="16"/>
      <c r="L135" s="16"/>
      <c r="M135" s="16"/>
      <c r="N135" s="23"/>
      <c r="O135" s="16"/>
      <c r="P135" s="23"/>
      <c r="Q135" s="23"/>
      <c r="R135" s="16"/>
      <c r="T135" s="23" t="str">
        <f>IF('PD4'!$S135&lt;&gt;"",'PD4'!$S135*VLOOKUP('PD4'!$R135,#REF!,2,0),"")</f>
        <v/>
      </c>
      <c r="U135" s="27"/>
      <c r="V135" s="25"/>
      <c r="W135" s="16"/>
      <c r="X135" s="21"/>
      <c r="Y135" s="16"/>
      <c r="Z135" s="16"/>
      <c r="AA135" s="16"/>
      <c r="AB135" s="16"/>
      <c r="AC135" s="16"/>
      <c r="AD135" s="16"/>
    </row>
    <row r="136" spans="1:30" ht="18" customHeight="1" x14ac:dyDescent="0.35">
      <c r="A136" s="239"/>
      <c r="B136" s="224"/>
      <c r="C136" s="222"/>
      <c r="D136" s="224"/>
      <c r="E136" s="224"/>
      <c r="F136" s="223"/>
      <c r="G136" s="432" t="str">
        <f>IF('PD4'!$F136&lt;&gt;"",'PD4'!$C136*'PD4'!$D136+E136,"")</f>
        <v/>
      </c>
      <c r="H136" s="432" t="str">
        <f>IF('PD4'!$G136&lt;&gt;"",'PD4'!$G136*VLOOKUP('PD4'!$F136,'Group Information'!$A$19:$B$25,2,0),"")</f>
        <v/>
      </c>
      <c r="I136" s="240"/>
      <c r="J136" s="16"/>
      <c r="K136" s="16"/>
      <c r="L136" s="16"/>
      <c r="M136" s="16"/>
      <c r="N136" s="23"/>
      <c r="O136" s="16"/>
      <c r="P136" s="23"/>
      <c r="Q136" s="23"/>
      <c r="R136" s="16"/>
      <c r="T136" s="23" t="str">
        <f>IF('PD4'!$S136&lt;&gt;"",'PD4'!$S136*VLOOKUP('PD4'!$R136,#REF!,2,0),"")</f>
        <v/>
      </c>
      <c r="U136" s="27"/>
      <c r="V136" s="25"/>
      <c r="W136" s="16"/>
      <c r="X136" s="21"/>
      <c r="Y136" s="16"/>
      <c r="Z136" s="16"/>
      <c r="AA136" s="16"/>
      <c r="AB136" s="16"/>
      <c r="AC136" s="16"/>
      <c r="AD136" s="16"/>
    </row>
    <row r="137" spans="1:30" ht="18" customHeight="1" x14ac:dyDescent="0.35">
      <c r="A137" s="239"/>
      <c r="B137" s="224"/>
      <c r="C137" s="222"/>
      <c r="D137" s="224"/>
      <c r="E137" s="224"/>
      <c r="F137" s="223"/>
      <c r="G137" s="432" t="str">
        <f>IF('PD4'!$F137&lt;&gt;"",'PD4'!$C137*'PD4'!$D137+E137,"")</f>
        <v/>
      </c>
      <c r="H137" s="432" t="str">
        <f>IF('PD4'!$G137&lt;&gt;"",'PD4'!$G137*VLOOKUP('PD4'!$F137,'Group Information'!$A$19:$B$25,2,0),"")</f>
        <v/>
      </c>
      <c r="I137" s="240"/>
      <c r="J137" s="16"/>
      <c r="K137" s="16"/>
      <c r="L137" s="16"/>
      <c r="M137" s="16"/>
      <c r="N137" s="23"/>
      <c r="O137" s="16"/>
      <c r="P137" s="23"/>
      <c r="Q137" s="23"/>
      <c r="R137" s="16"/>
      <c r="T137" s="23" t="str">
        <f>IF('PD4'!$S137&lt;&gt;"",'PD4'!$S137*VLOOKUP('PD4'!$R137,#REF!,2,0),"")</f>
        <v/>
      </c>
      <c r="U137" s="27"/>
      <c r="V137" s="16"/>
      <c r="W137" s="16"/>
      <c r="X137" s="21"/>
      <c r="Y137" s="16"/>
      <c r="Z137" s="16"/>
      <c r="AA137" s="16"/>
      <c r="AB137" s="16"/>
      <c r="AC137" s="16"/>
      <c r="AD137" s="16"/>
    </row>
    <row r="138" spans="1:30" ht="18" customHeight="1" x14ac:dyDescent="0.35">
      <c r="A138" s="239"/>
      <c r="B138" s="224"/>
      <c r="C138" s="222"/>
      <c r="D138" s="224"/>
      <c r="E138" s="224"/>
      <c r="F138" s="223"/>
      <c r="G138" s="432" t="str">
        <f>IF('PD4'!$F138&lt;&gt;"",'PD4'!$C138*'PD4'!$D138+E138,"")</f>
        <v/>
      </c>
      <c r="H138" s="432" t="str">
        <f>IF('PD4'!$G138&lt;&gt;"",'PD4'!$G138*VLOOKUP('PD4'!$F138,'Group Information'!$A$19:$B$25,2,0),"")</f>
        <v/>
      </c>
      <c r="I138" s="240"/>
      <c r="J138" s="16"/>
      <c r="K138" s="16"/>
      <c r="L138" s="16"/>
      <c r="M138" s="16"/>
      <c r="N138" s="23"/>
      <c r="O138" s="16"/>
      <c r="P138" s="23"/>
      <c r="Q138" s="23"/>
      <c r="R138" s="16"/>
      <c r="T138" s="23" t="str">
        <f>IF('PD4'!$S138&lt;&gt;"",'PD4'!$S138*VLOOKUP('PD4'!$R138,#REF!,2,0),"")</f>
        <v/>
      </c>
      <c r="U138" s="27"/>
      <c r="V138" s="16"/>
      <c r="W138" s="16"/>
      <c r="X138" s="21"/>
      <c r="Y138" s="16"/>
      <c r="Z138" s="16"/>
      <c r="AA138" s="16"/>
      <c r="AB138" s="16"/>
      <c r="AC138" s="16"/>
      <c r="AD138" s="16"/>
    </row>
    <row r="139" spans="1:30" ht="18" customHeight="1" x14ac:dyDescent="0.35">
      <c r="A139" s="239"/>
      <c r="B139" s="224"/>
      <c r="C139" s="222"/>
      <c r="D139" s="224"/>
      <c r="E139" s="224"/>
      <c r="F139" s="223"/>
      <c r="G139" s="432" t="str">
        <f>IF('PD4'!$F139&lt;&gt;"",'PD4'!$C139*'PD4'!$D139+E139,"")</f>
        <v/>
      </c>
      <c r="H139" s="432" t="str">
        <f>IF('PD4'!$G139&lt;&gt;"",'PD4'!$G139*VLOOKUP('PD4'!$F139,'Group Information'!$A$19:$B$25,2,0),"")</f>
        <v/>
      </c>
      <c r="I139" s="240"/>
      <c r="J139" s="16"/>
      <c r="K139" s="16"/>
      <c r="L139" s="16"/>
      <c r="M139" s="16"/>
      <c r="N139" s="23"/>
      <c r="O139" s="16"/>
      <c r="P139" s="23"/>
      <c r="Q139" s="23"/>
      <c r="R139" s="16"/>
      <c r="T139" s="23" t="str">
        <f>IF('PD4'!$S139&lt;&gt;"",'PD4'!$S139*VLOOKUP('PD4'!$R139,#REF!,2,0),"")</f>
        <v/>
      </c>
      <c r="U139" s="27"/>
      <c r="V139" s="16"/>
      <c r="W139" s="16"/>
      <c r="X139" s="21"/>
      <c r="Y139" s="16"/>
      <c r="Z139" s="16"/>
      <c r="AA139" s="16"/>
      <c r="AB139" s="16"/>
      <c r="AC139" s="16"/>
      <c r="AD139" s="16"/>
    </row>
    <row r="140" spans="1:30" ht="18" customHeight="1" x14ac:dyDescent="0.35">
      <c r="A140" s="239"/>
      <c r="B140" s="224"/>
      <c r="C140" s="222"/>
      <c r="D140" s="224"/>
      <c r="E140" s="224"/>
      <c r="F140" s="223"/>
      <c r="G140" s="432" t="str">
        <f>IF('PD4'!$F140&lt;&gt;"",'PD4'!$C140*'PD4'!$D140+E140,"")</f>
        <v/>
      </c>
      <c r="H140" s="432" t="str">
        <f>IF('PD4'!$G140&lt;&gt;"",'PD4'!$G140*VLOOKUP('PD4'!$F140,'Group Information'!$A$19:$B$25,2,0),"")</f>
        <v/>
      </c>
      <c r="I140" s="240"/>
      <c r="J140" s="16"/>
      <c r="K140" s="16"/>
      <c r="L140" s="16"/>
      <c r="M140" s="16"/>
      <c r="N140" s="23"/>
      <c r="O140" s="16"/>
      <c r="P140" s="23"/>
      <c r="Q140" s="23"/>
      <c r="R140" s="16"/>
      <c r="T140" s="23" t="str">
        <f>IF('PD4'!$S140&lt;&gt;"",'PD4'!$S140*VLOOKUP('PD4'!$R140,#REF!,2,0),"")</f>
        <v/>
      </c>
      <c r="U140" s="27"/>
      <c r="V140" s="25"/>
      <c r="W140" s="16"/>
      <c r="X140" s="21"/>
      <c r="Y140" s="16"/>
      <c r="Z140" s="16"/>
      <c r="AA140" s="16"/>
      <c r="AB140" s="16"/>
      <c r="AC140" s="16"/>
      <c r="AD140" s="16"/>
    </row>
    <row r="141" spans="1:30" ht="18" customHeight="1" x14ac:dyDescent="0.35">
      <c r="A141" s="239"/>
      <c r="B141" s="224"/>
      <c r="C141" s="222"/>
      <c r="D141" s="224"/>
      <c r="E141" s="224"/>
      <c r="F141" s="223"/>
      <c r="G141" s="432" t="str">
        <f>IF('PD4'!$F141&lt;&gt;"",'PD4'!$C141*'PD4'!$D141+E141,"")</f>
        <v/>
      </c>
      <c r="H141" s="432" t="str">
        <f>IF('PD4'!$G141&lt;&gt;"",'PD4'!$G141*VLOOKUP('PD4'!$F141,'Group Information'!$A$19:$B$25,2,0),"")</f>
        <v/>
      </c>
      <c r="I141" s="240"/>
      <c r="J141" s="16"/>
      <c r="K141" s="16"/>
      <c r="L141" s="16"/>
      <c r="M141" s="16"/>
      <c r="N141" s="23"/>
      <c r="O141" s="16"/>
      <c r="P141" s="23"/>
      <c r="Q141" s="23"/>
      <c r="R141" s="16"/>
      <c r="T141" s="23" t="str">
        <f>IF('PD4'!$S141&lt;&gt;"",'PD4'!$S141*VLOOKUP('PD4'!$R141,#REF!,2,0),"")</f>
        <v/>
      </c>
      <c r="U141" s="27"/>
      <c r="V141" s="25"/>
      <c r="W141" s="16"/>
      <c r="X141" s="21"/>
      <c r="Y141" s="16"/>
      <c r="Z141" s="16"/>
      <c r="AA141" s="16"/>
      <c r="AB141" s="16"/>
      <c r="AC141" s="16"/>
      <c r="AD141" s="16"/>
    </row>
    <row r="142" spans="1:30" ht="18" customHeight="1" x14ac:dyDescent="0.35">
      <c r="A142" s="239"/>
      <c r="B142" s="224"/>
      <c r="C142" s="222"/>
      <c r="D142" s="224"/>
      <c r="E142" s="224"/>
      <c r="F142" s="223"/>
      <c r="G142" s="432" t="str">
        <f>IF('PD4'!$F142&lt;&gt;"",'PD4'!$C142*'PD4'!$D142+E142,"")</f>
        <v/>
      </c>
      <c r="H142" s="432" t="str">
        <f>IF('PD4'!$G142&lt;&gt;"",'PD4'!$G142*VLOOKUP('PD4'!$F142,'Group Information'!$A$19:$B$25,2,0),"")</f>
        <v/>
      </c>
      <c r="I142" s="240"/>
      <c r="J142" s="16"/>
      <c r="K142" s="16"/>
      <c r="L142" s="16"/>
      <c r="M142" s="16"/>
      <c r="N142" s="23"/>
      <c r="O142" s="16"/>
      <c r="P142" s="23"/>
      <c r="Q142" s="23"/>
      <c r="R142" s="16"/>
      <c r="T142" s="23" t="str">
        <f>IF('PD4'!$S142&lt;&gt;"",'PD4'!$S142*VLOOKUP('PD4'!$R142,#REF!,2,0),"")</f>
        <v/>
      </c>
      <c r="U142" s="27"/>
      <c r="V142" s="16"/>
      <c r="W142" s="16"/>
      <c r="X142" s="21"/>
      <c r="Y142" s="16"/>
      <c r="Z142" s="16"/>
      <c r="AA142" s="16"/>
      <c r="AB142" s="16"/>
      <c r="AC142" s="16"/>
      <c r="AD142" s="16"/>
    </row>
    <row r="143" spans="1:30" ht="18" customHeight="1" x14ac:dyDescent="0.35">
      <c r="A143" s="239"/>
      <c r="B143" s="224"/>
      <c r="C143" s="222"/>
      <c r="D143" s="224"/>
      <c r="E143" s="224"/>
      <c r="F143" s="223"/>
      <c r="G143" s="432" t="str">
        <f>IF('PD4'!$F143&lt;&gt;"",'PD4'!$C143*'PD4'!$D143+E143,"")</f>
        <v/>
      </c>
      <c r="H143" s="432" t="str">
        <f>IF('PD4'!$G143&lt;&gt;"",'PD4'!$G143*VLOOKUP('PD4'!$F143,'Group Information'!$A$19:$B$25,2,0),"")</f>
        <v/>
      </c>
      <c r="I143" s="240"/>
      <c r="J143" s="16"/>
      <c r="K143" s="16"/>
      <c r="L143" s="16"/>
      <c r="M143" s="16"/>
      <c r="N143" s="23"/>
      <c r="O143" s="16"/>
      <c r="P143" s="23"/>
      <c r="Q143" s="23"/>
      <c r="R143" s="16"/>
      <c r="T143" s="23" t="str">
        <f>IF('PD4'!$S143&lt;&gt;"",'PD4'!$S143*VLOOKUP('PD4'!$R143,#REF!,2,0),"")</f>
        <v/>
      </c>
      <c r="U143" s="27"/>
      <c r="V143" s="16"/>
      <c r="W143" s="16"/>
      <c r="X143" s="21"/>
      <c r="Y143" s="16"/>
      <c r="Z143" s="16"/>
      <c r="AA143" s="16"/>
      <c r="AB143" s="16"/>
      <c r="AC143" s="16"/>
      <c r="AD143" s="16"/>
    </row>
    <row r="144" spans="1:30" ht="18" customHeight="1" x14ac:dyDescent="0.35">
      <c r="A144" s="239"/>
      <c r="B144" s="224"/>
      <c r="C144" s="222"/>
      <c r="D144" s="224"/>
      <c r="E144" s="224"/>
      <c r="F144" s="223"/>
      <c r="G144" s="432" t="str">
        <f>IF('PD4'!$F144&lt;&gt;"",'PD4'!$C144*'PD4'!$D144+E144,"")</f>
        <v/>
      </c>
      <c r="H144" s="432" t="str">
        <f>IF('PD4'!$G144&lt;&gt;"",'PD4'!$G144*VLOOKUP('PD4'!$F144,'Group Information'!$A$19:$B$25,2,0),"")</f>
        <v/>
      </c>
      <c r="I144" s="240"/>
      <c r="J144" s="16"/>
      <c r="K144" s="16"/>
      <c r="L144" s="16"/>
      <c r="M144" s="16"/>
      <c r="N144" s="23"/>
      <c r="O144" s="16"/>
      <c r="P144" s="23"/>
      <c r="Q144" s="23"/>
      <c r="R144" s="16"/>
      <c r="T144" s="23" t="str">
        <f>IF('PD4'!$S144&lt;&gt;"",'PD4'!$S144*VLOOKUP('PD4'!$R144,#REF!,2,0),"")</f>
        <v/>
      </c>
      <c r="U144" s="27"/>
      <c r="V144" s="26"/>
      <c r="W144" s="16"/>
      <c r="X144" s="21"/>
      <c r="Y144" s="16"/>
      <c r="Z144" s="16"/>
      <c r="AA144" s="16"/>
      <c r="AB144" s="16"/>
      <c r="AC144" s="16"/>
      <c r="AD144" s="16"/>
    </row>
    <row r="145" spans="1:30" ht="18" customHeight="1" x14ac:dyDescent="0.35">
      <c r="A145" s="239"/>
      <c r="B145" s="224"/>
      <c r="C145" s="222"/>
      <c r="D145" s="224"/>
      <c r="E145" s="224"/>
      <c r="F145" s="223"/>
      <c r="G145" s="432" t="str">
        <f>IF('PD4'!$F145&lt;&gt;"",'PD4'!$C145*'PD4'!$D145+E145,"")</f>
        <v/>
      </c>
      <c r="H145" s="432" t="str">
        <f>IF('PD4'!$G145&lt;&gt;"",'PD4'!$G145*VLOOKUP('PD4'!$F145,'Group Information'!$A$19:$B$25,2,0),"")</f>
        <v/>
      </c>
      <c r="I145" s="240"/>
      <c r="J145" s="16"/>
      <c r="K145" s="16"/>
      <c r="L145" s="16"/>
      <c r="M145" s="16"/>
      <c r="N145" s="23"/>
      <c r="O145" s="16"/>
      <c r="P145" s="23"/>
      <c r="Q145" s="23"/>
      <c r="R145" s="16"/>
      <c r="T145" s="23" t="str">
        <f>IF('PD4'!$S145&lt;&gt;"",'PD4'!$S145*VLOOKUP('PD4'!$R145,#REF!,2,0),"")</f>
        <v/>
      </c>
      <c r="U145" s="27"/>
      <c r="V145" s="26"/>
      <c r="W145" s="16"/>
      <c r="X145" s="21"/>
      <c r="Y145" s="16"/>
      <c r="Z145" s="16"/>
      <c r="AA145" s="16"/>
      <c r="AB145" s="16"/>
      <c r="AC145" s="16"/>
      <c r="AD145" s="16"/>
    </row>
    <row r="146" spans="1:30" ht="18" customHeight="1" x14ac:dyDescent="0.35">
      <c r="A146" s="239"/>
      <c r="B146" s="224"/>
      <c r="C146" s="222"/>
      <c r="D146" s="224"/>
      <c r="E146" s="224"/>
      <c r="F146" s="223"/>
      <c r="G146" s="432" t="str">
        <f>IF('PD4'!$F146&lt;&gt;"",'PD4'!$C146*'PD4'!$D146+E146,"")</f>
        <v/>
      </c>
      <c r="H146" s="432" t="str">
        <f>IF('PD4'!$G146&lt;&gt;"",'PD4'!$G146*VLOOKUP('PD4'!$F146,'Group Information'!$A$19:$B$25,2,0),"")</f>
        <v/>
      </c>
      <c r="I146" s="240"/>
      <c r="J146" s="16"/>
      <c r="K146" s="16"/>
      <c r="L146" s="16"/>
      <c r="M146" s="16"/>
      <c r="N146" s="23"/>
      <c r="O146" s="16"/>
      <c r="P146" s="23"/>
      <c r="Q146" s="23"/>
      <c r="R146" s="16"/>
      <c r="T146" s="23" t="str">
        <f>IF('PD4'!$S146&lt;&gt;"",'PD4'!$S146*VLOOKUP('PD4'!$R146,#REF!,2,0),"")</f>
        <v/>
      </c>
      <c r="U146" s="27"/>
      <c r="V146" s="25"/>
      <c r="W146" s="16"/>
      <c r="X146" s="21"/>
      <c r="Y146" s="16"/>
      <c r="Z146" s="16"/>
      <c r="AA146" s="16"/>
      <c r="AB146" s="16"/>
      <c r="AC146" s="16"/>
      <c r="AD146" s="16"/>
    </row>
    <row r="147" spans="1:30" ht="18" customHeight="1" x14ac:dyDescent="0.35">
      <c r="A147" s="239"/>
      <c r="B147" s="224"/>
      <c r="C147" s="222"/>
      <c r="D147" s="224"/>
      <c r="E147" s="224"/>
      <c r="F147" s="223"/>
      <c r="G147" s="432" t="str">
        <f>IF('PD4'!$F147&lt;&gt;"",'PD4'!$C147*'PD4'!$D147+E147,"")</f>
        <v/>
      </c>
      <c r="H147" s="432" t="str">
        <f>IF('PD4'!$G147&lt;&gt;"",'PD4'!$G147*VLOOKUP('PD4'!$F147,'Group Information'!$A$19:$B$25,2,0),"")</f>
        <v/>
      </c>
      <c r="I147" s="240"/>
      <c r="J147" s="16"/>
      <c r="K147" s="16"/>
      <c r="L147" s="16"/>
      <c r="M147" s="16"/>
      <c r="N147" s="23"/>
      <c r="O147" s="16"/>
      <c r="P147" s="23"/>
      <c r="Q147" s="23"/>
      <c r="R147" s="16"/>
      <c r="T147" s="23" t="str">
        <f>IF('PD4'!$S147&lt;&gt;"",'PD4'!$S147*VLOOKUP('PD4'!$R147,#REF!,2,0),"")</f>
        <v/>
      </c>
      <c r="U147" s="27"/>
      <c r="V147" s="25"/>
      <c r="W147" s="16"/>
      <c r="X147" s="21"/>
      <c r="Y147" s="16"/>
      <c r="Z147" s="16"/>
      <c r="AA147" s="16"/>
      <c r="AB147" s="16"/>
      <c r="AC147" s="16"/>
      <c r="AD147" s="16"/>
    </row>
    <row r="148" spans="1:30" ht="18" customHeight="1" x14ac:dyDescent="0.35">
      <c r="A148" s="239"/>
      <c r="B148" s="224"/>
      <c r="C148" s="224"/>
      <c r="D148" s="222"/>
      <c r="E148" s="222"/>
      <c r="F148" s="223"/>
      <c r="G148" s="432" t="str">
        <f>IF('PD4'!$F148&lt;&gt;"",'PD4'!$C148*'PD4'!$D148+E148,"")</f>
        <v/>
      </c>
      <c r="H148" s="432" t="str">
        <f>IF('PD4'!$G148&lt;&gt;"",'PD4'!$G148*VLOOKUP('PD4'!$F148,'Group Information'!$A$19:$B$25,2,0),"")</f>
        <v/>
      </c>
      <c r="I148" s="241"/>
      <c r="J148" s="16"/>
      <c r="K148" s="16"/>
      <c r="L148" s="16"/>
      <c r="M148" s="16"/>
      <c r="N148" s="23"/>
      <c r="O148" s="16"/>
      <c r="P148" s="23"/>
      <c r="Q148" s="23"/>
      <c r="R148" s="16"/>
      <c r="T148" s="23" t="str">
        <f>IF('PD4'!$S148&lt;&gt;"",'PD4'!$S148*VLOOKUP('PD4'!$R148,#REF!,2,0),"")</f>
        <v/>
      </c>
      <c r="U148" s="27"/>
      <c r="V148" s="25"/>
      <c r="W148" s="27"/>
      <c r="X148" s="21"/>
      <c r="Y148" s="16"/>
      <c r="Z148" s="16"/>
      <c r="AA148" s="16"/>
      <c r="AB148" s="16"/>
      <c r="AC148" s="16"/>
      <c r="AD148" s="16"/>
    </row>
    <row r="149" spans="1:30" ht="18" customHeight="1" x14ac:dyDescent="0.35">
      <c r="A149" s="239"/>
      <c r="B149" s="224"/>
      <c r="C149" s="224"/>
      <c r="D149" s="222"/>
      <c r="E149" s="222"/>
      <c r="F149" s="223"/>
      <c r="G149" s="432" t="str">
        <f>IF('PD4'!$F149&lt;&gt;"",'PD4'!$C149*'PD4'!$D149+E149,"")</f>
        <v/>
      </c>
      <c r="H149" s="432" t="str">
        <f>IF('PD4'!$G149&lt;&gt;"",'PD4'!$G149*VLOOKUP('PD4'!$F149,'Group Information'!$A$19:$B$25,2,0),"")</f>
        <v/>
      </c>
      <c r="I149" s="241"/>
      <c r="J149" s="16"/>
      <c r="K149" s="16"/>
      <c r="L149" s="16"/>
      <c r="M149" s="16"/>
      <c r="N149" s="23"/>
      <c r="O149" s="16"/>
      <c r="P149" s="23"/>
      <c r="Q149" s="23"/>
      <c r="R149" s="16"/>
      <c r="T149" s="23" t="str">
        <f>IF('PD4'!$S149&lt;&gt;"",'PD4'!$S149*VLOOKUP('PD4'!$R149,#REF!,2,0),"")</f>
        <v/>
      </c>
      <c r="U149" s="27"/>
      <c r="V149" s="16"/>
      <c r="W149" s="16"/>
      <c r="X149" s="21"/>
      <c r="Y149" s="16"/>
      <c r="Z149" s="16"/>
      <c r="AA149" s="16"/>
      <c r="AB149" s="16"/>
      <c r="AC149" s="16"/>
      <c r="AD149" s="16"/>
    </row>
    <row r="150" spans="1:30" ht="18" customHeight="1" x14ac:dyDescent="0.35">
      <c r="A150" s="239"/>
      <c r="B150" s="224"/>
      <c r="C150" s="224"/>
      <c r="D150" s="222"/>
      <c r="E150" s="222"/>
      <c r="F150" s="223"/>
      <c r="G150" s="432" t="str">
        <f>IF('PD4'!$F150&lt;&gt;"",'PD4'!$C150*'PD4'!$D150+E150,"")</f>
        <v/>
      </c>
      <c r="H150" s="432" t="str">
        <f>IF('PD4'!$G150&lt;&gt;"",'PD4'!$G150*VLOOKUP('PD4'!$F150,'Group Information'!$A$19:$B$25,2,0),"")</f>
        <v/>
      </c>
      <c r="I150" s="241"/>
      <c r="J150" s="16"/>
      <c r="K150" s="16"/>
      <c r="L150" s="16"/>
      <c r="M150" s="16"/>
      <c r="N150" s="23"/>
      <c r="O150" s="16"/>
      <c r="P150" s="23"/>
      <c r="Q150" s="23"/>
      <c r="R150" s="16"/>
      <c r="T150" s="23" t="str">
        <f>IF('PD4'!$S150&lt;&gt;"",'PD4'!$S150*VLOOKUP('PD4'!$R150,#REF!,2,0),"")</f>
        <v/>
      </c>
      <c r="U150" s="27"/>
      <c r="V150" s="25"/>
      <c r="W150" s="16"/>
      <c r="X150" s="21"/>
      <c r="Y150" s="16"/>
      <c r="Z150" s="16"/>
      <c r="AA150" s="16"/>
      <c r="AB150" s="16"/>
      <c r="AC150" s="16"/>
      <c r="AD150" s="16"/>
    </row>
    <row r="151" spans="1:30" ht="18" customHeight="1" x14ac:dyDescent="0.35">
      <c r="A151" s="239"/>
      <c r="B151" s="224"/>
      <c r="C151" s="224"/>
      <c r="D151" s="222"/>
      <c r="E151" s="222"/>
      <c r="F151" s="223"/>
      <c r="G151" s="432" t="str">
        <f>IF('PD4'!$F151&lt;&gt;"",'PD4'!$C151*'PD4'!$D151+E151,"")</f>
        <v/>
      </c>
      <c r="H151" s="432" t="str">
        <f>IF('PD4'!$G151&lt;&gt;"",'PD4'!$G151*VLOOKUP('PD4'!$F151,'Group Information'!$A$19:$B$25,2,0),"")</f>
        <v/>
      </c>
      <c r="I151" s="241"/>
      <c r="J151" s="16"/>
      <c r="K151" s="16"/>
      <c r="L151" s="16"/>
      <c r="M151" s="16"/>
      <c r="N151" s="23"/>
      <c r="O151" s="16"/>
      <c r="P151" s="23"/>
      <c r="Q151" s="23"/>
      <c r="R151" s="16"/>
      <c r="T151" s="23" t="str">
        <f>IF('PD4'!$S151&lt;&gt;"",'PD4'!$S151*VLOOKUP('PD4'!$R151,#REF!,2,0),"")</f>
        <v/>
      </c>
      <c r="U151" s="27"/>
      <c r="V151" s="16"/>
      <c r="W151" s="16"/>
      <c r="X151" s="21"/>
      <c r="Y151" s="16"/>
      <c r="Z151" s="16"/>
      <c r="AA151" s="16"/>
      <c r="AB151" s="16"/>
      <c r="AC151" s="16"/>
      <c r="AD151" s="16"/>
    </row>
    <row r="152" spans="1:30" ht="18" customHeight="1" x14ac:dyDescent="0.35">
      <c r="A152" s="239"/>
      <c r="B152" s="224"/>
      <c r="C152" s="224"/>
      <c r="D152" s="222"/>
      <c r="E152" s="222"/>
      <c r="F152" s="223"/>
      <c r="G152" s="432" t="str">
        <f>IF('PD4'!$F152&lt;&gt;"",'PD4'!$C152*'PD4'!$D152+E152,"")</f>
        <v/>
      </c>
      <c r="H152" s="432" t="str">
        <f>IF('PD4'!$G152&lt;&gt;"",'PD4'!$G152*VLOOKUP('PD4'!$F152,'Group Information'!$A$19:$B$25,2,0),"")</f>
        <v/>
      </c>
      <c r="I152" s="241"/>
      <c r="J152" s="16"/>
      <c r="K152" s="16"/>
      <c r="L152" s="16"/>
      <c r="M152" s="16"/>
      <c r="N152" s="23"/>
      <c r="O152" s="16"/>
      <c r="P152" s="23"/>
      <c r="Q152" s="23"/>
      <c r="R152" s="16"/>
      <c r="T152" s="23" t="str">
        <f>IF('PD4'!$S152&lt;&gt;"",'PD4'!$S152*VLOOKUP('PD4'!$R152,#REF!,2,0),"")</f>
        <v/>
      </c>
      <c r="U152" s="27"/>
      <c r="V152" s="28"/>
      <c r="W152" s="16"/>
      <c r="X152" s="21"/>
      <c r="Y152" s="16"/>
      <c r="Z152" s="16"/>
      <c r="AA152" s="16"/>
      <c r="AB152" s="16"/>
      <c r="AC152" s="16"/>
      <c r="AD152" s="16"/>
    </row>
    <row r="153" spans="1:30" ht="18" customHeight="1" x14ac:dyDescent="0.35">
      <c r="A153" s="239"/>
      <c r="B153" s="224"/>
      <c r="C153" s="224"/>
      <c r="D153" s="222"/>
      <c r="E153" s="222"/>
      <c r="F153" s="223"/>
      <c r="G153" s="432" t="str">
        <f>IF('PD4'!$F153&lt;&gt;"",'PD4'!$C153*'PD4'!$D153+E153,"")</f>
        <v/>
      </c>
      <c r="H153" s="432" t="str">
        <f>IF('PD4'!$G153&lt;&gt;"",'PD4'!$G153*VLOOKUP('PD4'!$F153,'Group Information'!$A$19:$B$25,2,0),"")</f>
        <v/>
      </c>
      <c r="I153" s="241"/>
      <c r="J153" s="16"/>
      <c r="K153" s="16"/>
      <c r="L153" s="16"/>
      <c r="M153" s="16"/>
      <c r="N153" s="23"/>
      <c r="O153" s="16"/>
      <c r="P153" s="23"/>
      <c r="Q153" s="23"/>
      <c r="R153" s="16"/>
      <c r="T153" s="23" t="str">
        <f>IF('PD4'!$S153&lt;&gt;"",'PD4'!$S153*VLOOKUP('PD4'!$R153,#REF!,2,0),"")</f>
        <v/>
      </c>
      <c r="U153" s="27"/>
      <c r="V153" s="28"/>
      <c r="W153" s="16"/>
      <c r="X153" s="21"/>
      <c r="Y153" s="16"/>
      <c r="Z153" s="16"/>
      <c r="AA153" s="16"/>
      <c r="AB153" s="16"/>
      <c r="AC153" s="16"/>
      <c r="AD153" s="16"/>
    </row>
    <row r="154" spans="1:30" ht="18" customHeight="1" x14ac:dyDescent="0.35">
      <c r="A154" s="239"/>
      <c r="B154" s="224"/>
      <c r="C154" s="224"/>
      <c r="D154" s="222"/>
      <c r="E154" s="222"/>
      <c r="F154" s="223"/>
      <c r="G154" s="432" t="str">
        <f>IF('PD4'!$F154&lt;&gt;"",'PD4'!$C154*'PD4'!$D154+E154,"")</f>
        <v/>
      </c>
      <c r="H154" s="432" t="str">
        <f>IF('PD4'!$G154&lt;&gt;"",'PD4'!$G154*VLOOKUP('PD4'!$F154,'Group Information'!$A$19:$B$25,2,0),"")</f>
        <v/>
      </c>
      <c r="I154" s="241"/>
      <c r="J154" s="16"/>
      <c r="K154" s="16"/>
      <c r="L154" s="16"/>
      <c r="M154" s="16"/>
      <c r="N154" s="23"/>
      <c r="O154" s="16"/>
      <c r="P154" s="23"/>
      <c r="Q154" s="23"/>
      <c r="R154" s="16"/>
      <c r="T154" s="23" t="str">
        <f>IF('PD4'!$S154&lt;&gt;"",'PD4'!$S154*VLOOKUP('PD4'!$R154,#REF!,2,0),"")</f>
        <v/>
      </c>
      <c r="U154" s="27"/>
      <c r="V154" s="26"/>
      <c r="W154" s="16"/>
      <c r="X154" s="21"/>
      <c r="Y154" s="16"/>
      <c r="Z154" s="16"/>
      <c r="AA154" s="16"/>
      <c r="AB154" s="16"/>
      <c r="AC154" s="16"/>
      <c r="AD154" s="16"/>
    </row>
    <row r="155" spans="1:30" ht="18" customHeight="1" x14ac:dyDescent="0.35">
      <c r="A155" s="239"/>
      <c r="B155" s="224"/>
      <c r="C155" s="224"/>
      <c r="D155" s="222"/>
      <c r="E155" s="222"/>
      <c r="F155" s="223"/>
      <c r="G155" s="432" t="str">
        <f>IF('PD4'!$F155&lt;&gt;"",'PD4'!$C155*'PD4'!$D155+E155,"")</f>
        <v/>
      </c>
      <c r="H155" s="432" t="str">
        <f>IF('PD4'!$G155&lt;&gt;"",'PD4'!$G155*VLOOKUP('PD4'!$F155,'Group Information'!$A$19:$B$25,2,0),"")</f>
        <v/>
      </c>
      <c r="I155" s="241"/>
      <c r="J155" s="16"/>
      <c r="K155" s="16"/>
      <c r="L155" s="16"/>
      <c r="M155" s="16"/>
      <c r="N155" s="23"/>
      <c r="O155" s="16"/>
      <c r="P155" s="23"/>
      <c r="Q155" s="23"/>
      <c r="R155" s="16"/>
      <c r="T155" s="23" t="str">
        <f>IF('PD4'!$S155&lt;&gt;"",'PD4'!$S155*VLOOKUP('PD4'!$R155,#REF!,2,0),"")</f>
        <v/>
      </c>
      <c r="U155" s="27"/>
      <c r="V155" s="16"/>
      <c r="W155" s="16"/>
      <c r="X155" s="21"/>
      <c r="Y155" s="16"/>
      <c r="Z155" s="16"/>
      <c r="AA155" s="16"/>
      <c r="AB155" s="16"/>
      <c r="AC155" s="16"/>
      <c r="AD155" s="16"/>
    </row>
    <row r="156" spans="1:30" ht="18" customHeight="1" x14ac:dyDescent="0.35">
      <c r="A156" s="239"/>
      <c r="B156" s="224"/>
      <c r="C156" s="224"/>
      <c r="D156" s="222"/>
      <c r="E156" s="222"/>
      <c r="F156" s="223"/>
      <c r="G156" s="432" t="str">
        <f>IF('PD4'!$F156&lt;&gt;"",'PD4'!$C156*'PD4'!$D156+E156,"")</f>
        <v/>
      </c>
      <c r="H156" s="432" t="str">
        <f>IF('PD4'!$G156&lt;&gt;"",'PD4'!$G156*VLOOKUP('PD4'!$F156,'Group Information'!$A$19:$B$25,2,0),"")</f>
        <v/>
      </c>
      <c r="I156" s="241"/>
      <c r="J156" s="16"/>
      <c r="K156" s="16"/>
      <c r="L156" s="16"/>
      <c r="M156" s="16"/>
      <c r="N156" s="23"/>
      <c r="O156" s="16"/>
      <c r="P156" s="23"/>
      <c r="Q156" s="23"/>
      <c r="R156" s="16"/>
      <c r="T156" s="23" t="str">
        <f>IF('PD4'!$S156&lt;&gt;"",'PD4'!$S156*VLOOKUP('PD4'!$R156,#REF!,2,0),"")</f>
        <v/>
      </c>
      <c r="U156" s="27"/>
      <c r="V156" s="25"/>
      <c r="W156" s="16"/>
      <c r="X156" s="21"/>
      <c r="Y156" s="16"/>
      <c r="Z156" s="16"/>
      <c r="AA156" s="16"/>
      <c r="AB156" s="16"/>
      <c r="AC156" s="16"/>
      <c r="AD156" s="16"/>
    </row>
    <row r="157" spans="1:30" ht="18" customHeight="1" x14ac:dyDescent="0.35">
      <c r="A157" s="239"/>
      <c r="B157" s="224"/>
      <c r="C157" s="224"/>
      <c r="D157" s="222"/>
      <c r="E157" s="222"/>
      <c r="F157" s="223"/>
      <c r="G157" s="432" t="str">
        <f>IF('PD4'!$F157&lt;&gt;"",'PD4'!$C157*'PD4'!$D157+E157,"")</f>
        <v/>
      </c>
      <c r="H157" s="432" t="str">
        <f>IF('PD4'!$G157&lt;&gt;"",'PD4'!$G157*VLOOKUP('PD4'!$F157,'Group Information'!$A$19:$B$25,2,0),"")</f>
        <v/>
      </c>
      <c r="I157" s="241"/>
      <c r="J157" s="16"/>
      <c r="K157" s="16"/>
      <c r="L157" s="16"/>
      <c r="M157" s="16"/>
      <c r="N157" s="23"/>
      <c r="O157" s="16"/>
      <c r="P157" s="23"/>
      <c r="Q157" s="23"/>
      <c r="R157" s="16"/>
      <c r="T157" s="23" t="str">
        <f>IF('PD4'!$S157&lt;&gt;"",'PD4'!$S157*VLOOKUP('PD4'!$R157,#REF!,2,0),"")</f>
        <v/>
      </c>
      <c r="U157" s="27"/>
      <c r="V157" s="25"/>
      <c r="W157" s="16"/>
      <c r="X157" s="21"/>
      <c r="Y157" s="16"/>
      <c r="Z157" s="16"/>
      <c r="AA157" s="16"/>
      <c r="AB157" s="16"/>
      <c r="AC157" s="16"/>
      <c r="AD157" s="16"/>
    </row>
    <row r="158" spans="1:30" ht="18" customHeight="1" x14ac:dyDescent="0.35">
      <c r="A158" s="239"/>
      <c r="B158" s="224"/>
      <c r="C158" s="224"/>
      <c r="D158" s="222"/>
      <c r="E158" s="222"/>
      <c r="F158" s="223"/>
      <c r="G158" s="432" t="str">
        <f>IF('PD4'!$F158&lt;&gt;"",'PD4'!$C158*'PD4'!$D158+E158,"")</f>
        <v/>
      </c>
      <c r="H158" s="432" t="str">
        <f>IF('PD4'!$G158&lt;&gt;"",'PD4'!$G158*VLOOKUP('PD4'!$F158,'Group Information'!$A$19:$B$25,2,0),"")</f>
        <v/>
      </c>
      <c r="I158" s="241"/>
      <c r="J158" s="16"/>
      <c r="K158" s="16"/>
      <c r="L158" s="16"/>
      <c r="M158" s="16"/>
      <c r="N158" s="23"/>
      <c r="O158" s="16"/>
      <c r="P158" s="23"/>
      <c r="Q158" s="23"/>
      <c r="R158" s="16"/>
      <c r="T158" s="23" t="str">
        <f>IF('PD4'!$S158&lt;&gt;"",'PD4'!$S158*VLOOKUP('PD4'!$R158,#REF!,2,0),"")</f>
        <v/>
      </c>
      <c r="U158" s="27"/>
      <c r="V158" s="26"/>
      <c r="W158" s="16"/>
      <c r="X158" s="21"/>
      <c r="Y158" s="16"/>
      <c r="Z158" s="16"/>
      <c r="AA158" s="16"/>
      <c r="AB158" s="16"/>
      <c r="AC158" s="16"/>
      <c r="AD158" s="16"/>
    </row>
    <row r="159" spans="1:30" ht="18" customHeight="1" x14ac:dyDescent="0.35">
      <c r="A159" s="239"/>
      <c r="B159" s="224"/>
      <c r="C159" s="224"/>
      <c r="D159" s="222"/>
      <c r="E159" s="222"/>
      <c r="F159" s="223"/>
      <c r="G159" s="432" t="str">
        <f>IF('PD4'!$F159&lt;&gt;"",'PD4'!$C159*'PD4'!$D159+E159,"")</f>
        <v/>
      </c>
      <c r="H159" s="432" t="str">
        <f>IF('PD4'!$G159&lt;&gt;"",'PD4'!$G159*VLOOKUP('PD4'!$F159,'Group Information'!$A$19:$B$25,2,0),"")</f>
        <v/>
      </c>
      <c r="I159" s="241"/>
      <c r="J159" s="16"/>
      <c r="K159" s="16"/>
      <c r="L159" s="16"/>
      <c r="M159" s="16"/>
      <c r="N159" s="23"/>
      <c r="O159" s="16"/>
      <c r="P159" s="23"/>
      <c r="Q159" s="23"/>
      <c r="R159" s="16"/>
      <c r="T159" s="23" t="str">
        <f>IF('PD4'!$S159&lt;&gt;"",'PD4'!$S159*VLOOKUP('PD4'!$R159,#REF!,2,0),"")</f>
        <v/>
      </c>
      <c r="U159" s="27"/>
      <c r="V159" s="28"/>
      <c r="W159" s="16"/>
      <c r="X159" s="21"/>
      <c r="Y159" s="16"/>
      <c r="Z159" s="16"/>
      <c r="AA159" s="16"/>
      <c r="AB159" s="16"/>
      <c r="AC159" s="16"/>
      <c r="AD159" s="16"/>
    </row>
    <row r="160" spans="1:30" ht="18" customHeight="1" x14ac:dyDescent="0.35">
      <c r="A160" s="239"/>
      <c r="B160" s="224"/>
      <c r="C160" s="224"/>
      <c r="D160" s="222"/>
      <c r="E160" s="222"/>
      <c r="F160" s="223"/>
      <c r="G160" s="432" t="str">
        <f>IF('PD4'!$F160&lt;&gt;"",'PD4'!$C160*'PD4'!$D160+E160,"")</f>
        <v/>
      </c>
      <c r="H160" s="432" t="str">
        <f>IF('PD4'!$G160&lt;&gt;"",'PD4'!$G160*VLOOKUP('PD4'!$F160,'Group Information'!$A$19:$B$25,2,0),"")</f>
        <v/>
      </c>
      <c r="I160" s="241"/>
      <c r="J160" s="16"/>
      <c r="K160" s="16"/>
      <c r="L160" s="16"/>
      <c r="M160" s="16"/>
      <c r="N160" s="23"/>
      <c r="O160" s="16"/>
      <c r="P160" s="23"/>
      <c r="Q160" s="23"/>
      <c r="R160" s="16"/>
      <c r="T160" s="23" t="str">
        <f>IF('PD4'!$S160&lt;&gt;"",'PD4'!$S160*VLOOKUP('PD4'!$R160,#REF!,2,0),"")</f>
        <v/>
      </c>
      <c r="U160" s="27"/>
      <c r="V160" s="28"/>
      <c r="W160" s="16"/>
      <c r="X160" s="21"/>
      <c r="Y160" s="16"/>
      <c r="Z160" s="16"/>
      <c r="AA160" s="16"/>
      <c r="AB160" s="16"/>
      <c r="AC160" s="16"/>
      <c r="AD160" s="16"/>
    </row>
    <row r="161" spans="1:30" ht="18" customHeight="1" x14ac:dyDescent="0.35">
      <c r="A161" s="239"/>
      <c r="B161" s="224"/>
      <c r="C161" s="224"/>
      <c r="D161" s="222"/>
      <c r="E161" s="222"/>
      <c r="F161" s="223"/>
      <c r="G161" s="432" t="str">
        <f>IF('PD4'!$F161&lt;&gt;"",'PD4'!$C161*'PD4'!$D161+E161,"")</f>
        <v/>
      </c>
      <c r="H161" s="432" t="str">
        <f>IF('PD4'!$G161&lt;&gt;"",'PD4'!$G161*VLOOKUP('PD4'!$F161,'Group Information'!$A$19:$B$25,2,0),"")</f>
        <v/>
      </c>
      <c r="I161" s="241"/>
      <c r="J161" s="16"/>
      <c r="K161" s="16"/>
      <c r="L161" s="16"/>
      <c r="M161" s="16"/>
      <c r="N161" s="23"/>
      <c r="O161" s="16"/>
      <c r="P161" s="23"/>
      <c r="Q161" s="23"/>
      <c r="R161" s="16"/>
      <c r="T161" s="23" t="str">
        <f>IF('PD4'!$S161&lt;&gt;"",'PD4'!$S161*VLOOKUP('PD4'!$R161,#REF!,2,0),"")</f>
        <v/>
      </c>
      <c r="U161" s="27"/>
      <c r="V161" s="28"/>
      <c r="W161" s="16"/>
      <c r="X161" s="21"/>
      <c r="Y161" s="16"/>
      <c r="Z161" s="16"/>
      <c r="AA161" s="16"/>
      <c r="AB161" s="16"/>
      <c r="AC161" s="16"/>
      <c r="AD161" s="16"/>
    </row>
    <row r="162" spans="1:30" ht="18" customHeight="1" x14ac:dyDescent="0.35">
      <c r="A162" s="239"/>
      <c r="B162" s="224"/>
      <c r="C162" s="224"/>
      <c r="D162" s="222"/>
      <c r="E162" s="222"/>
      <c r="F162" s="223"/>
      <c r="G162" s="432" t="str">
        <f>IF('PD4'!$F162&lt;&gt;"",'PD4'!$C162*'PD4'!$D162+E162,"")</f>
        <v/>
      </c>
      <c r="H162" s="432" t="str">
        <f>IF('PD4'!$G162&lt;&gt;"",'PD4'!$G162*VLOOKUP('PD4'!$F162,'Group Information'!$A$19:$B$25,2,0),"")</f>
        <v/>
      </c>
      <c r="I162" s="241"/>
      <c r="J162" s="16"/>
      <c r="K162" s="16"/>
      <c r="L162" s="16"/>
      <c r="M162" s="16"/>
      <c r="N162" s="23"/>
      <c r="O162" s="16"/>
      <c r="P162" s="23"/>
      <c r="Q162" s="23"/>
      <c r="R162" s="16"/>
      <c r="T162" s="23" t="str">
        <f>IF('PD4'!$S162&lt;&gt;"",'PD4'!$S162*VLOOKUP('PD4'!$R162,#REF!,2,0),"")</f>
        <v/>
      </c>
      <c r="U162" s="27"/>
      <c r="V162" s="25"/>
      <c r="W162" s="27"/>
      <c r="X162" s="21"/>
      <c r="Y162" s="16"/>
      <c r="Z162" s="16"/>
      <c r="AA162" s="16"/>
      <c r="AB162" s="16"/>
      <c r="AC162" s="16"/>
      <c r="AD162" s="16"/>
    </row>
    <row r="163" spans="1:30" ht="18" customHeight="1" x14ac:dyDescent="0.35">
      <c r="A163" s="239"/>
      <c r="B163" s="224"/>
      <c r="C163" s="224"/>
      <c r="D163" s="222"/>
      <c r="E163" s="222"/>
      <c r="F163" s="223"/>
      <c r="G163" s="432" t="str">
        <f>IF('PD4'!$F163&lt;&gt;"",'PD4'!$C163*'PD4'!$D163+E163,"")</f>
        <v/>
      </c>
      <c r="H163" s="432" t="str">
        <f>IF('PD4'!$G163&lt;&gt;"",'PD4'!$G163*VLOOKUP('PD4'!$F163,'Group Information'!$A$19:$B$25,2,0),"")</f>
        <v/>
      </c>
      <c r="I163" s="241"/>
      <c r="J163" s="16"/>
      <c r="K163" s="16"/>
      <c r="L163" s="16"/>
      <c r="M163" s="16"/>
      <c r="N163" s="23"/>
      <c r="O163" s="16"/>
      <c r="P163" s="23"/>
      <c r="Q163" s="23"/>
      <c r="R163" s="16"/>
      <c r="T163" s="23" t="str">
        <f>IF('PD4'!$S163&lt;&gt;"",'PD4'!$S163*VLOOKUP('PD4'!$R163,#REF!,2,0),"")</f>
        <v/>
      </c>
      <c r="U163" s="27"/>
      <c r="V163" s="25"/>
      <c r="W163" s="16"/>
      <c r="X163" s="21"/>
      <c r="Y163" s="16"/>
      <c r="Z163" s="16"/>
      <c r="AA163" s="16"/>
      <c r="AB163" s="16"/>
      <c r="AC163" s="16"/>
      <c r="AD163" s="16"/>
    </row>
    <row r="164" spans="1:30" ht="18" customHeight="1" x14ac:dyDescent="0.35">
      <c r="A164" s="239"/>
      <c r="B164" s="224"/>
      <c r="C164" s="224"/>
      <c r="D164" s="222"/>
      <c r="E164" s="222"/>
      <c r="F164" s="223"/>
      <c r="G164" s="432" t="str">
        <f>IF('PD4'!$F164&lt;&gt;"",'PD4'!$C164*'PD4'!$D164+E164,"")</f>
        <v/>
      </c>
      <c r="H164" s="432" t="str">
        <f>IF('PD4'!$G164&lt;&gt;"",'PD4'!$G164*VLOOKUP('PD4'!$F164,'Group Information'!$A$19:$B$25,2,0),"")</f>
        <v/>
      </c>
      <c r="I164" s="241"/>
      <c r="J164" s="16"/>
      <c r="K164" s="16"/>
      <c r="L164" s="16"/>
      <c r="M164" s="16"/>
      <c r="N164" s="23"/>
      <c r="O164" s="16"/>
      <c r="P164" s="23"/>
      <c r="Q164" s="23"/>
      <c r="R164" s="16"/>
      <c r="T164" s="23" t="str">
        <f>IF('PD4'!$S164&lt;&gt;"",'PD4'!$S164*VLOOKUP('PD4'!$R164,#REF!,2,0),"")</f>
        <v/>
      </c>
      <c r="U164" s="27"/>
      <c r="V164" s="25"/>
      <c r="W164" s="16"/>
      <c r="X164" s="21"/>
      <c r="Y164" s="16"/>
      <c r="Z164" s="16"/>
      <c r="AA164" s="16"/>
      <c r="AB164" s="16"/>
      <c r="AC164" s="16"/>
      <c r="AD164" s="16"/>
    </row>
    <row r="165" spans="1:30" ht="18" customHeight="1" x14ac:dyDescent="0.35">
      <c r="A165" s="239"/>
      <c r="B165" s="224"/>
      <c r="C165" s="224"/>
      <c r="D165" s="222"/>
      <c r="E165" s="222"/>
      <c r="F165" s="223"/>
      <c r="G165" s="432" t="str">
        <f>IF('PD4'!$F165&lt;&gt;"",'PD4'!$C165*'PD4'!$D165+E165,"")</f>
        <v/>
      </c>
      <c r="H165" s="432" t="str">
        <f>IF('PD4'!$G165&lt;&gt;"",'PD4'!$G165*VLOOKUP('PD4'!$F165,'Group Information'!$A$19:$B$25,2,0),"")</f>
        <v/>
      </c>
      <c r="I165" s="241"/>
      <c r="J165" s="16"/>
      <c r="K165" s="16"/>
      <c r="L165" s="16"/>
      <c r="M165" s="16"/>
      <c r="N165" s="23"/>
      <c r="O165" s="16"/>
      <c r="P165" s="23"/>
      <c r="Q165" s="23"/>
      <c r="R165" s="16"/>
      <c r="T165" s="23" t="str">
        <f>IF('PD4'!$S165&lt;&gt;"",'PD4'!$S165*VLOOKUP('PD4'!$R165,#REF!,2,0),"")</f>
        <v/>
      </c>
      <c r="U165" s="27"/>
      <c r="V165" s="16"/>
      <c r="W165" s="16"/>
      <c r="X165" s="21"/>
      <c r="Y165" s="16"/>
      <c r="Z165" s="16"/>
      <c r="AA165" s="16"/>
      <c r="AB165" s="16"/>
      <c r="AC165" s="16"/>
      <c r="AD165" s="16"/>
    </row>
    <row r="166" spans="1:30" ht="18" customHeight="1" x14ac:dyDescent="0.35">
      <c r="A166" s="239"/>
      <c r="B166" s="224"/>
      <c r="C166" s="224"/>
      <c r="D166" s="222"/>
      <c r="E166" s="222"/>
      <c r="F166" s="223"/>
      <c r="G166" s="432" t="str">
        <f>IF('PD4'!$F166&lt;&gt;"",'PD4'!$C166*'PD4'!$D166+E166,"")</f>
        <v/>
      </c>
      <c r="H166" s="432" t="str">
        <f>IF('PD4'!$G166&lt;&gt;"",'PD4'!$G166*VLOOKUP('PD4'!$F166,'Group Information'!$A$19:$B$25,2,0),"")</f>
        <v/>
      </c>
      <c r="I166" s="241"/>
      <c r="J166" s="16"/>
      <c r="K166" s="16"/>
      <c r="L166" s="16"/>
      <c r="M166" s="16"/>
      <c r="N166" s="23"/>
      <c r="O166" s="16"/>
      <c r="P166" s="23"/>
      <c r="Q166" s="23"/>
      <c r="R166" s="16"/>
      <c r="T166" s="23" t="str">
        <f>IF('PD4'!$S166&lt;&gt;"",'PD4'!$S166*VLOOKUP('PD4'!$R166,#REF!,2,0),"")</f>
        <v/>
      </c>
      <c r="U166" s="27"/>
      <c r="V166" s="16"/>
      <c r="W166" s="16"/>
      <c r="X166" s="21"/>
      <c r="Y166" s="16"/>
      <c r="Z166" s="16"/>
      <c r="AA166" s="16"/>
      <c r="AB166" s="16"/>
      <c r="AC166" s="16"/>
      <c r="AD166" s="16"/>
    </row>
    <row r="167" spans="1:30" ht="18" customHeight="1" x14ac:dyDescent="0.35">
      <c r="A167" s="239"/>
      <c r="B167" s="224"/>
      <c r="C167" s="224"/>
      <c r="D167" s="222"/>
      <c r="E167" s="222"/>
      <c r="F167" s="223"/>
      <c r="G167" s="432" t="str">
        <f>IF('PD4'!$F167&lt;&gt;"",'PD4'!$C167*'PD4'!$D167+E167,"")</f>
        <v/>
      </c>
      <c r="H167" s="432" t="str">
        <f>IF('PD4'!$G167&lt;&gt;"",'PD4'!$G167*VLOOKUP('PD4'!$F167,'Group Information'!$A$19:$B$25,2,0),"")</f>
        <v/>
      </c>
      <c r="I167" s="241"/>
      <c r="J167" s="16"/>
      <c r="K167" s="16"/>
      <c r="L167" s="16"/>
      <c r="M167" s="16"/>
      <c r="N167" s="23"/>
      <c r="O167" s="16"/>
      <c r="P167" s="23"/>
      <c r="Q167" s="23"/>
      <c r="R167" s="16"/>
      <c r="T167" s="23" t="str">
        <f>IF('PD4'!$S167&lt;&gt;"",'PD4'!$S167*VLOOKUP('PD4'!$R167,#REF!,2,0),"")</f>
        <v/>
      </c>
      <c r="U167" s="27"/>
      <c r="V167" s="16"/>
      <c r="W167" s="16"/>
      <c r="X167" s="21"/>
      <c r="Y167" s="16"/>
      <c r="Z167" s="16"/>
      <c r="AA167" s="16"/>
      <c r="AB167" s="16"/>
      <c r="AC167" s="16"/>
      <c r="AD167" s="16"/>
    </row>
    <row r="168" spans="1:30" ht="18" customHeight="1" x14ac:dyDescent="0.35">
      <c r="A168" s="239"/>
      <c r="B168" s="224"/>
      <c r="C168" s="224"/>
      <c r="D168" s="222"/>
      <c r="E168" s="222"/>
      <c r="F168" s="223"/>
      <c r="G168" s="432" t="str">
        <f>IF('PD4'!$F168&lt;&gt;"",'PD4'!$C168*'PD4'!$D168+E168,"")</f>
        <v/>
      </c>
      <c r="H168" s="432" t="str">
        <f>IF('PD4'!$G168&lt;&gt;"",'PD4'!$G168*VLOOKUP('PD4'!$F168,'Group Information'!$A$19:$B$25,2,0),"")</f>
        <v/>
      </c>
      <c r="I168" s="241"/>
      <c r="J168" s="16"/>
      <c r="K168" s="16"/>
      <c r="L168" s="16"/>
      <c r="M168" s="16"/>
      <c r="N168" s="23"/>
      <c r="O168" s="16"/>
      <c r="P168" s="23"/>
      <c r="Q168" s="23"/>
      <c r="R168" s="16"/>
      <c r="T168" s="23" t="str">
        <f>IF('PD4'!$S168&lt;&gt;"",'PD4'!$S168*VLOOKUP('PD4'!$R168,#REF!,2,0),"")</f>
        <v/>
      </c>
      <c r="U168" s="27"/>
      <c r="V168" s="25"/>
      <c r="W168" s="16"/>
      <c r="X168" s="21"/>
      <c r="Y168" s="16"/>
      <c r="Z168" s="16"/>
      <c r="AA168" s="16"/>
      <c r="AB168" s="16"/>
      <c r="AC168" s="16"/>
      <c r="AD168" s="16"/>
    </row>
    <row r="169" spans="1:30" ht="18" customHeight="1" x14ac:dyDescent="0.35">
      <c r="A169" s="239"/>
      <c r="B169" s="224"/>
      <c r="C169" s="224"/>
      <c r="D169" s="222"/>
      <c r="E169" s="222"/>
      <c r="F169" s="223"/>
      <c r="G169" s="432" t="str">
        <f>IF('PD4'!$F169&lt;&gt;"",'PD4'!$C169*'PD4'!$D169+E169,"")</f>
        <v/>
      </c>
      <c r="H169" s="432" t="str">
        <f>IF('PD4'!$G169&lt;&gt;"",'PD4'!$G169*VLOOKUP('PD4'!$F169,'Group Information'!$A$19:$B$25,2,0),"")</f>
        <v/>
      </c>
      <c r="I169" s="241"/>
      <c r="J169" s="16"/>
      <c r="K169" s="16"/>
      <c r="L169" s="16"/>
      <c r="M169" s="16"/>
      <c r="N169" s="23"/>
      <c r="O169" s="16"/>
      <c r="P169" s="23"/>
      <c r="Q169" s="23"/>
      <c r="R169" s="16"/>
      <c r="T169" s="23" t="str">
        <f>IF('PD4'!$S169&lt;&gt;"",'PD4'!$S169*VLOOKUP('PD4'!$R169,#REF!,2,0),"")</f>
        <v/>
      </c>
      <c r="U169" s="27"/>
      <c r="V169" s="25"/>
      <c r="W169" s="16"/>
      <c r="X169" s="21"/>
      <c r="Y169" s="16"/>
      <c r="Z169" s="16"/>
      <c r="AA169" s="16"/>
      <c r="AB169" s="16"/>
      <c r="AC169" s="16"/>
      <c r="AD169" s="16"/>
    </row>
    <row r="170" spans="1:30" ht="18" customHeight="1" x14ac:dyDescent="0.35">
      <c r="A170" s="239"/>
      <c r="B170" s="224"/>
      <c r="C170" s="224"/>
      <c r="D170" s="222"/>
      <c r="E170" s="222"/>
      <c r="F170" s="223"/>
      <c r="G170" s="432" t="str">
        <f>IF('PD4'!$F170&lt;&gt;"",'PD4'!$C170*'PD4'!$D170+E170,"")</f>
        <v/>
      </c>
      <c r="H170" s="432" t="str">
        <f>IF('PD4'!$G170&lt;&gt;"",'PD4'!$G170*VLOOKUP('PD4'!$F170,'Group Information'!$A$19:$B$25,2,0),"")</f>
        <v/>
      </c>
      <c r="I170" s="241"/>
      <c r="J170" s="16"/>
      <c r="K170" s="16"/>
      <c r="L170" s="16"/>
      <c r="M170" s="16"/>
      <c r="N170" s="23"/>
      <c r="O170" s="16"/>
      <c r="P170" s="23"/>
      <c r="Q170" s="23"/>
      <c r="R170" s="16"/>
      <c r="T170" s="23" t="str">
        <f>IF('PD4'!$S170&lt;&gt;"",'PD4'!$S170*VLOOKUP('PD4'!$R170,#REF!,2,0),"")</f>
        <v/>
      </c>
      <c r="U170" s="27"/>
      <c r="V170" s="25"/>
      <c r="W170" s="16"/>
      <c r="X170" s="21"/>
      <c r="Y170" s="16"/>
      <c r="Z170" s="16"/>
      <c r="AA170" s="16"/>
      <c r="AB170" s="16"/>
      <c r="AC170" s="16"/>
      <c r="AD170" s="16"/>
    </row>
    <row r="171" spans="1:30" ht="18" customHeight="1" x14ac:dyDescent="0.35">
      <c r="A171" s="239"/>
      <c r="B171" s="224"/>
      <c r="C171" s="224"/>
      <c r="D171" s="222"/>
      <c r="E171" s="222"/>
      <c r="F171" s="223"/>
      <c r="G171" s="432" t="str">
        <f>IF('PD4'!$F171&lt;&gt;"",'PD4'!$C171*'PD4'!$D171+E171,"")</f>
        <v/>
      </c>
      <c r="H171" s="432" t="str">
        <f>IF('PD4'!$G171&lt;&gt;"",'PD4'!$G171*VLOOKUP('PD4'!$F171,'Group Information'!$A$19:$B$25,2,0),"")</f>
        <v/>
      </c>
      <c r="I171" s="241"/>
      <c r="J171" s="16"/>
      <c r="K171" s="16"/>
      <c r="L171" s="16"/>
      <c r="M171" s="16"/>
      <c r="N171" s="23"/>
      <c r="O171" s="16"/>
      <c r="P171" s="29"/>
      <c r="Q171" s="23"/>
      <c r="R171" s="16"/>
      <c r="T171" s="23" t="str">
        <f>IF('PD4'!$S171&lt;&gt;"",'PD4'!$S171*VLOOKUP('PD4'!$R171,#REF!,2,0),"")</f>
        <v/>
      </c>
      <c r="U171" s="27"/>
      <c r="V171" s="16"/>
      <c r="W171" s="16"/>
      <c r="X171" s="21"/>
      <c r="Y171" s="16"/>
      <c r="Z171" s="16"/>
      <c r="AA171" s="16"/>
      <c r="AB171" s="16"/>
      <c r="AC171" s="16"/>
      <c r="AD171" s="16"/>
    </row>
    <row r="172" spans="1:30" ht="18" customHeight="1" x14ac:dyDescent="0.35">
      <c r="A172" s="239"/>
      <c r="B172" s="224"/>
      <c r="C172" s="224"/>
      <c r="D172" s="222"/>
      <c r="E172" s="222"/>
      <c r="F172" s="223"/>
      <c r="G172" s="432" t="str">
        <f>IF('PD4'!$F172&lt;&gt;"",'PD4'!$C172*'PD4'!$D172+E172,"")</f>
        <v/>
      </c>
      <c r="H172" s="432" t="str">
        <f>IF('PD4'!$G172&lt;&gt;"",'PD4'!$G172*VLOOKUP('PD4'!$F172,'Group Information'!$A$19:$B$25,2,0),"")</f>
        <v/>
      </c>
      <c r="I172" s="241"/>
      <c r="J172" s="16"/>
      <c r="K172" s="16"/>
      <c r="L172" s="16"/>
      <c r="M172" s="16"/>
      <c r="N172" s="23"/>
      <c r="O172" s="16"/>
      <c r="P172" s="29"/>
      <c r="Q172" s="23"/>
      <c r="R172" s="16"/>
      <c r="T172" s="23" t="str">
        <f>IF('PD4'!$S172&lt;&gt;"",'PD4'!$S172*VLOOKUP('PD4'!$R172,#REF!,2,0),"")</f>
        <v/>
      </c>
      <c r="U172" s="27"/>
      <c r="V172" s="16"/>
      <c r="W172" s="16"/>
      <c r="X172" s="21"/>
      <c r="Y172" s="16"/>
      <c r="Z172" s="16"/>
      <c r="AA172" s="16"/>
      <c r="AB172" s="16"/>
      <c r="AC172" s="16"/>
      <c r="AD172" s="16"/>
    </row>
    <row r="173" spans="1:30" ht="18" customHeight="1" x14ac:dyDescent="0.35">
      <c r="A173" s="239"/>
      <c r="B173" s="224"/>
      <c r="C173" s="224"/>
      <c r="D173" s="222"/>
      <c r="E173" s="222"/>
      <c r="F173" s="223"/>
      <c r="G173" s="432" t="str">
        <f>IF('PD4'!$F173&lt;&gt;"",'PD4'!$C173*'PD4'!$D173+E173,"")</f>
        <v/>
      </c>
      <c r="H173" s="432" t="str">
        <f>IF('PD4'!$G173&lt;&gt;"",'PD4'!$G173*VLOOKUP('PD4'!$F173,'Group Information'!$A$19:$B$25,2,0),"")</f>
        <v/>
      </c>
      <c r="I173" s="241"/>
      <c r="J173" s="16"/>
      <c r="K173" s="16"/>
      <c r="L173" s="16"/>
      <c r="M173" s="16"/>
      <c r="N173" s="23"/>
      <c r="O173" s="16"/>
      <c r="P173" s="23"/>
      <c r="Q173" s="16"/>
      <c r="R173" s="16"/>
      <c r="T173" s="23" t="str">
        <f>IF('PD4'!$S173&lt;&gt;"",'PD4'!$S173*VLOOKUP('PD4'!$R173,#REF!,2,0),"")</f>
        <v/>
      </c>
      <c r="U173" s="16"/>
      <c r="V173" s="16"/>
      <c r="W173" s="16"/>
      <c r="X173" s="16"/>
      <c r="Y173" s="16"/>
      <c r="Z173" s="16"/>
      <c r="AA173" s="16"/>
      <c r="AB173" s="16"/>
      <c r="AC173" s="16"/>
      <c r="AD173" s="16"/>
    </row>
    <row r="174" spans="1:30" ht="18" customHeight="1" x14ac:dyDescent="0.35">
      <c r="A174" s="239"/>
      <c r="B174" s="224"/>
      <c r="C174" s="224"/>
      <c r="D174" s="222"/>
      <c r="E174" s="222"/>
      <c r="F174" s="223"/>
      <c r="G174" s="432" t="str">
        <f>IF('PD4'!$F174&lt;&gt;"",'PD4'!$C174*'PD4'!$D174+E174,"")</f>
        <v/>
      </c>
      <c r="H174" s="432" t="str">
        <f>IF('PD4'!$G174&lt;&gt;"",'PD4'!$G174*VLOOKUP('PD4'!$F174,'Group Information'!$A$19:$B$25,2,0),"")</f>
        <v/>
      </c>
      <c r="I174" s="241"/>
      <c r="J174" s="16"/>
      <c r="K174" s="16"/>
      <c r="L174" s="16"/>
      <c r="M174" s="16"/>
      <c r="N174" s="23"/>
      <c r="O174" s="16"/>
      <c r="P174" s="23"/>
      <c r="Q174" s="16"/>
      <c r="R174" s="16"/>
      <c r="T174" s="23" t="str">
        <f>IF('PD4'!$S174&lt;&gt;"",'PD4'!$S174*VLOOKUP('PD4'!$R174,#REF!,2,0),"")</f>
        <v/>
      </c>
      <c r="U174" s="16"/>
      <c r="V174" s="16"/>
      <c r="W174" s="16"/>
      <c r="X174" s="16"/>
      <c r="Y174" s="16"/>
      <c r="Z174" s="16"/>
      <c r="AA174" s="16"/>
      <c r="AB174" s="16"/>
      <c r="AC174" s="16"/>
      <c r="AD174" s="16"/>
    </row>
    <row r="175" spans="1:30" ht="18" customHeight="1" x14ac:dyDescent="0.35">
      <c r="A175" s="239"/>
      <c r="B175" s="224"/>
      <c r="C175" s="224"/>
      <c r="D175" s="222"/>
      <c r="E175" s="222"/>
      <c r="F175" s="223"/>
      <c r="G175" s="432" t="str">
        <f>IF('PD4'!$F175&lt;&gt;"",'PD4'!$C175*'PD4'!$D175+E175,"")</f>
        <v/>
      </c>
      <c r="H175" s="432" t="str">
        <f>IF('PD4'!$G175&lt;&gt;"",'PD4'!$G175*VLOOKUP('PD4'!$F175,'Group Information'!$A$19:$B$25,2,0),"")</f>
        <v/>
      </c>
      <c r="I175" s="241"/>
      <c r="J175" s="16"/>
      <c r="K175" s="16"/>
      <c r="L175" s="16"/>
      <c r="M175" s="16"/>
      <c r="N175" s="23"/>
      <c r="O175" s="16"/>
      <c r="P175" s="23"/>
      <c r="Q175" s="16"/>
      <c r="R175" s="16"/>
      <c r="T175" s="23" t="str">
        <f>IF('PD4'!$S175&lt;&gt;"",'PD4'!$S175*VLOOKUP('PD4'!$R175,#REF!,2,0),"")</f>
        <v/>
      </c>
      <c r="U175" s="16"/>
      <c r="V175" s="16"/>
      <c r="W175" s="16"/>
      <c r="X175" s="16"/>
      <c r="Y175" s="16"/>
      <c r="Z175" s="16"/>
      <c r="AA175" s="16"/>
      <c r="AB175" s="16"/>
      <c r="AC175" s="16"/>
      <c r="AD175" s="16"/>
    </row>
    <row r="176" spans="1:30" ht="18" customHeight="1" x14ac:dyDescent="0.35">
      <c r="A176" s="239"/>
      <c r="B176" s="224"/>
      <c r="C176" s="224"/>
      <c r="D176" s="222"/>
      <c r="E176" s="222"/>
      <c r="F176" s="223"/>
      <c r="G176" s="432" t="str">
        <f>IF('PD4'!$F176&lt;&gt;"",'PD4'!$C176*'PD4'!$D176+E176,"")</f>
        <v/>
      </c>
      <c r="H176" s="432" t="str">
        <f>IF('PD4'!$G176&lt;&gt;"",'PD4'!$G176*VLOOKUP('PD4'!$F176,'Group Information'!$A$19:$B$25,2,0),"")</f>
        <v/>
      </c>
      <c r="I176" s="241"/>
      <c r="J176" s="16"/>
      <c r="K176" s="16"/>
      <c r="L176" s="16"/>
      <c r="M176" s="16"/>
      <c r="N176" s="23"/>
      <c r="O176" s="16"/>
      <c r="P176" s="23"/>
      <c r="Q176" s="16"/>
      <c r="R176" s="16"/>
      <c r="T176" s="23" t="str">
        <f>IF('PD4'!$S176&lt;&gt;"",'PD4'!$S176*VLOOKUP('PD4'!$R176,#REF!,2,0),"")</f>
        <v/>
      </c>
      <c r="U176" s="16"/>
      <c r="V176" s="16"/>
      <c r="W176" s="16"/>
      <c r="X176" s="16"/>
      <c r="Y176" s="16"/>
      <c r="Z176" s="16"/>
      <c r="AA176" s="16"/>
      <c r="AB176" s="16"/>
      <c r="AC176" s="16"/>
      <c r="AD176" s="16"/>
    </row>
    <row r="177" spans="1:30" ht="18" customHeight="1" x14ac:dyDescent="0.35">
      <c r="A177" s="239"/>
      <c r="B177" s="224"/>
      <c r="C177" s="224"/>
      <c r="D177" s="222"/>
      <c r="E177" s="222"/>
      <c r="F177" s="223"/>
      <c r="G177" s="432" t="str">
        <f>IF('PD4'!$F177&lt;&gt;"",'PD4'!$C177*'PD4'!$D177+E177,"")</f>
        <v/>
      </c>
      <c r="H177" s="432" t="str">
        <f>IF('PD4'!$G177&lt;&gt;"",'PD4'!$G177*VLOOKUP('PD4'!$F177,'Group Information'!$A$19:$B$25,2,0),"")</f>
        <v/>
      </c>
      <c r="I177" s="241"/>
      <c r="J177" s="16"/>
      <c r="K177" s="16"/>
      <c r="L177" s="16"/>
      <c r="M177" s="16"/>
      <c r="N177" s="23"/>
      <c r="O177" s="16"/>
      <c r="P177" s="23"/>
      <c r="Q177" s="16"/>
      <c r="R177" s="16"/>
      <c r="T177" s="23" t="str">
        <f>IF('PD4'!$S177&lt;&gt;"",'PD4'!$S177*VLOOKUP('PD4'!$R177,#REF!,2,0),"")</f>
        <v/>
      </c>
      <c r="U177" s="16"/>
      <c r="V177" s="16"/>
      <c r="W177" s="16"/>
      <c r="X177" s="16"/>
      <c r="Y177" s="16"/>
      <c r="Z177" s="16"/>
      <c r="AA177" s="16"/>
      <c r="AB177" s="16"/>
      <c r="AC177" s="16"/>
      <c r="AD177" s="16"/>
    </row>
    <row r="178" spans="1:30" ht="18" customHeight="1" x14ac:dyDescent="0.35">
      <c r="A178" s="239"/>
      <c r="B178" s="224"/>
      <c r="C178" s="224"/>
      <c r="D178" s="222"/>
      <c r="E178" s="222"/>
      <c r="F178" s="223"/>
      <c r="G178" s="432" t="str">
        <f>IF('PD4'!$F178&lt;&gt;"",'PD4'!$C178*'PD4'!$D178+E178,"")</f>
        <v/>
      </c>
      <c r="H178" s="432" t="str">
        <f>IF('PD4'!$G178&lt;&gt;"",'PD4'!$G178*VLOOKUP('PD4'!$F178,'Group Information'!$A$19:$B$25,2,0),"")</f>
        <v/>
      </c>
      <c r="I178" s="241"/>
      <c r="J178" s="16"/>
      <c r="K178" s="16"/>
      <c r="L178" s="16"/>
      <c r="M178" s="16"/>
      <c r="N178" s="23"/>
      <c r="O178" s="16"/>
      <c r="P178" s="23"/>
      <c r="Q178" s="16"/>
      <c r="R178" s="16"/>
      <c r="T178" s="23" t="str">
        <f>IF('PD4'!$S178&lt;&gt;"",'PD4'!$S178*VLOOKUP('PD4'!$R178,#REF!,2,0),"")</f>
        <v/>
      </c>
      <c r="U178" s="16"/>
      <c r="V178" s="16"/>
      <c r="W178" s="16"/>
      <c r="X178" s="16"/>
      <c r="Y178" s="16"/>
      <c r="Z178" s="16"/>
      <c r="AA178" s="16"/>
      <c r="AB178" s="16"/>
      <c r="AC178" s="16"/>
      <c r="AD178" s="16"/>
    </row>
    <row r="179" spans="1:30" ht="18" customHeight="1" x14ac:dyDescent="0.35">
      <c r="A179" s="239"/>
      <c r="B179" s="224"/>
      <c r="C179" s="224"/>
      <c r="D179" s="222"/>
      <c r="E179" s="222"/>
      <c r="F179" s="223"/>
      <c r="G179" s="432" t="str">
        <f>IF('PD4'!$F179&lt;&gt;"",'PD4'!$C179*'PD4'!$D179+E179,"")</f>
        <v/>
      </c>
      <c r="H179" s="432" t="str">
        <f>IF('PD4'!$G179&lt;&gt;"",'PD4'!$G179*VLOOKUP('PD4'!$F179,'Group Information'!$A$19:$B$25,2,0),"")</f>
        <v/>
      </c>
      <c r="I179" s="241"/>
      <c r="J179" s="16"/>
      <c r="K179" s="16"/>
      <c r="L179" s="16"/>
      <c r="M179" s="16"/>
      <c r="N179" s="23"/>
      <c r="O179" s="16"/>
      <c r="P179" s="23"/>
      <c r="Q179" s="16"/>
      <c r="R179" s="16"/>
      <c r="T179" s="23" t="str">
        <f>IF('PD4'!$S179&lt;&gt;"",'PD4'!$S179*VLOOKUP('PD4'!$R179,#REF!,2,0),"")</f>
        <v/>
      </c>
      <c r="U179" s="16"/>
      <c r="V179" s="16"/>
      <c r="W179" s="16"/>
      <c r="X179" s="16"/>
      <c r="Y179" s="16"/>
      <c r="Z179" s="16"/>
      <c r="AA179" s="16"/>
      <c r="AB179" s="16"/>
      <c r="AC179" s="16"/>
      <c r="AD179" s="16"/>
    </row>
    <row r="180" spans="1:30" ht="18" customHeight="1" x14ac:dyDescent="0.35">
      <c r="A180" s="239"/>
      <c r="B180" s="224"/>
      <c r="C180" s="224"/>
      <c r="D180" s="222"/>
      <c r="E180" s="222"/>
      <c r="F180" s="223"/>
      <c r="G180" s="432" t="str">
        <f>IF('PD4'!$F180&lt;&gt;"",'PD4'!$C180*'PD4'!$D180+E180,"")</f>
        <v/>
      </c>
      <c r="H180" s="432" t="str">
        <f>IF('PD4'!$G180&lt;&gt;"",'PD4'!$G180*VLOOKUP('PD4'!$F180,'Group Information'!$A$19:$B$25,2,0),"")</f>
        <v/>
      </c>
      <c r="I180" s="241"/>
      <c r="J180" s="16"/>
      <c r="K180" s="16"/>
      <c r="L180" s="16"/>
      <c r="M180" s="16"/>
      <c r="N180" s="23"/>
      <c r="O180" s="16"/>
      <c r="P180" s="23"/>
      <c r="Q180" s="16"/>
      <c r="R180" s="16"/>
      <c r="T180" s="23" t="str">
        <f>IF('PD4'!$S180&lt;&gt;"",'PD4'!$S180*VLOOKUP('PD4'!$R180,#REF!,2,0),"")</f>
        <v/>
      </c>
      <c r="U180" s="16"/>
      <c r="V180" s="16"/>
      <c r="W180" s="16"/>
      <c r="X180" s="16"/>
      <c r="Y180" s="16"/>
      <c r="Z180" s="16"/>
      <c r="AA180" s="16"/>
      <c r="AB180" s="16"/>
      <c r="AC180" s="16"/>
      <c r="AD180" s="16"/>
    </row>
    <row r="181" spans="1:30" ht="18" customHeight="1" x14ac:dyDescent="0.35">
      <c r="A181" s="239"/>
      <c r="B181" s="224"/>
      <c r="C181" s="224"/>
      <c r="D181" s="222"/>
      <c r="E181" s="222"/>
      <c r="F181" s="223"/>
      <c r="G181" s="432" t="str">
        <f>IF('PD4'!$F181&lt;&gt;"",'PD4'!$C181*'PD4'!$D181+E181,"")</f>
        <v/>
      </c>
      <c r="H181" s="432" t="str">
        <f>IF('PD4'!$G181&lt;&gt;"",'PD4'!$G181*VLOOKUP('PD4'!$F181,'Group Information'!$A$19:$B$25,2,0),"")</f>
        <v/>
      </c>
      <c r="I181" s="241"/>
      <c r="J181" s="16"/>
      <c r="K181" s="16"/>
      <c r="L181" s="16"/>
      <c r="M181" s="16"/>
      <c r="N181" s="23"/>
      <c r="O181" s="16"/>
      <c r="P181" s="23"/>
      <c r="Q181" s="16"/>
      <c r="R181" s="16"/>
      <c r="T181" s="23" t="str">
        <f>IF('PD4'!$S181&lt;&gt;"",'PD4'!$S181*VLOOKUP('PD4'!$R181,#REF!,2,0),"")</f>
        <v/>
      </c>
      <c r="U181" s="16"/>
      <c r="V181" s="16"/>
      <c r="W181" s="16"/>
      <c r="X181" s="16"/>
      <c r="Y181" s="16"/>
      <c r="Z181" s="16"/>
      <c r="AA181" s="16"/>
      <c r="AB181" s="16"/>
      <c r="AC181" s="16"/>
      <c r="AD181" s="16"/>
    </row>
    <row r="182" spans="1:30" ht="18" customHeight="1" x14ac:dyDescent="0.35">
      <c r="A182" s="239"/>
      <c r="B182" s="224"/>
      <c r="C182" s="224"/>
      <c r="D182" s="222"/>
      <c r="E182" s="222"/>
      <c r="F182" s="223"/>
      <c r="G182" s="432" t="str">
        <f>IF('PD4'!$F182&lt;&gt;"",'PD4'!$C182*'PD4'!$D182+E182,"")</f>
        <v/>
      </c>
      <c r="H182" s="432" t="str">
        <f>IF('PD4'!$G182&lt;&gt;"",'PD4'!$G182*VLOOKUP('PD4'!$F182,'Group Information'!$A$19:$B$25,2,0),"")</f>
        <v/>
      </c>
      <c r="I182" s="241"/>
      <c r="J182" s="16"/>
      <c r="K182" s="16"/>
      <c r="L182" s="16"/>
      <c r="M182" s="16"/>
      <c r="N182" s="23"/>
      <c r="O182" s="16"/>
      <c r="P182" s="23"/>
      <c r="Q182" s="16"/>
      <c r="R182" s="16"/>
      <c r="T182" s="23" t="str">
        <f>IF('PD4'!$S182&lt;&gt;"",'PD4'!$S182*VLOOKUP('PD4'!$R182,#REF!,2,0),"")</f>
        <v/>
      </c>
      <c r="U182" s="16"/>
      <c r="V182" s="16"/>
      <c r="W182" s="16"/>
      <c r="X182" s="16"/>
      <c r="Y182" s="16"/>
      <c r="Z182" s="16"/>
      <c r="AA182" s="16"/>
      <c r="AB182" s="16"/>
      <c r="AC182" s="16"/>
      <c r="AD182" s="16"/>
    </row>
    <row r="183" spans="1:30" ht="18" customHeight="1" x14ac:dyDescent="0.35">
      <c r="A183" s="239"/>
      <c r="B183" s="224"/>
      <c r="C183" s="224"/>
      <c r="D183" s="222"/>
      <c r="E183" s="222"/>
      <c r="F183" s="223"/>
      <c r="G183" s="432" t="str">
        <f>IF('PD4'!$F183&lt;&gt;"",'PD4'!$C183*'PD4'!$D183+E183,"")</f>
        <v/>
      </c>
      <c r="H183" s="432" t="str">
        <f>IF('PD4'!$G183&lt;&gt;"",'PD4'!$G183*VLOOKUP('PD4'!$F183,'Group Information'!$A$19:$B$25,2,0),"")</f>
        <v/>
      </c>
      <c r="I183" s="241"/>
      <c r="J183" s="16"/>
      <c r="K183" s="16"/>
      <c r="L183" s="16"/>
      <c r="M183" s="16"/>
      <c r="N183" s="23"/>
      <c r="O183" s="16"/>
      <c r="P183" s="23"/>
      <c r="Q183" s="16"/>
      <c r="R183" s="16"/>
      <c r="T183" s="23" t="str">
        <f>IF('PD4'!$S183&lt;&gt;"",'PD4'!$S183*VLOOKUP('PD4'!$R183,#REF!,2,0),"")</f>
        <v/>
      </c>
      <c r="U183" s="16"/>
      <c r="V183" s="16"/>
      <c r="W183" s="16"/>
      <c r="X183" s="16"/>
      <c r="Y183" s="16"/>
      <c r="Z183" s="16"/>
      <c r="AA183" s="16"/>
      <c r="AB183" s="16"/>
      <c r="AC183" s="16"/>
      <c r="AD183" s="16"/>
    </row>
    <row r="184" spans="1:30" ht="18" customHeight="1" x14ac:dyDescent="0.35">
      <c r="A184" s="239"/>
      <c r="B184" s="224"/>
      <c r="C184" s="224"/>
      <c r="D184" s="222"/>
      <c r="E184" s="222"/>
      <c r="F184" s="223"/>
      <c r="G184" s="432" t="str">
        <f>IF('PD4'!$F184&lt;&gt;"",'PD4'!$C184*'PD4'!$D184+E184,"")</f>
        <v/>
      </c>
      <c r="H184" s="432" t="str">
        <f>IF('PD4'!$G184&lt;&gt;"",'PD4'!$G184*VLOOKUP('PD4'!$F184,'Group Information'!$A$19:$B$25,2,0),"")</f>
        <v/>
      </c>
      <c r="I184" s="241"/>
      <c r="J184" s="16"/>
      <c r="K184" s="16"/>
      <c r="L184" s="16"/>
      <c r="M184" s="16"/>
      <c r="N184" s="23"/>
      <c r="O184" s="16"/>
      <c r="P184" s="23"/>
      <c r="Q184" s="16"/>
      <c r="R184" s="16"/>
      <c r="T184" s="23" t="str">
        <f>IF('PD4'!$S184&lt;&gt;"",'PD4'!$S184*VLOOKUP('PD4'!$R184,#REF!,2,0),"")</f>
        <v/>
      </c>
      <c r="U184" s="16"/>
      <c r="V184" s="16"/>
      <c r="W184" s="16"/>
      <c r="X184" s="16"/>
      <c r="Y184" s="16"/>
      <c r="Z184" s="16"/>
      <c r="AA184" s="16"/>
      <c r="AB184" s="16"/>
      <c r="AC184" s="16"/>
      <c r="AD184" s="16"/>
    </row>
    <row r="185" spans="1:30" ht="18" customHeight="1" x14ac:dyDescent="0.35">
      <c r="A185" s="239"/>
      <c r="B185" s="224"/>
      <c r="C185" s="224"/>
      <c r="D185" s="222"/>
      <c r="E185" s="222"/>
      <c r="F185" s="223"/>
      <c r="G185" s="432" t="str">
        <f>IF('PD4'!$F185&lt;&gt;"",'PD4'!$C185*'PD4'!$D185+E185,"")</f>
        <v/>
      </c>
      <c r="H185" s="432" t="str">
        <f>IF('PD4'!$G185&lt;&gt;"",'PD4'!$G185*VLOOKUP('PD4'!$F185,'Group Information'!$A$19:$B$25,2,0),"")</f>
        <v/>
      </c>
      <c r="I185" s="241"/>
      <c r="J185" s="16"/>
      <c r="K185" s="16"/>
      <c r="L185" s="16"/>
      <c r="M185" s="16"/>
      <c r="N185" s="23"/>
      <c r="O185" s="16"/>
      <c r="P185" s="23"/>
      <c r="Q185" s="16"/>
      <c r="R185" s="16"/>
      <c r="T185" s="23" t="str">
        <f>IF('PD4'!$S185&lt;&gt;"",'PD4'!$S185*VLOOKUP('PD4'!$R185,#REF!,2,0),"")</f>
        <v/>
      </c>
      <c r="U185" s="16"/>
      <c r="V185" s="16"/>
      <c r="W185" s="16"/>
      <c r="X185" s="16"/>
      <c r="Y185" s="16"/>
      <c r="Z185" s="16"/>
      <c r="AA185" s="16"/>
      <c r="AB185" s="16"/>
      <c r="AC185" s="16"/>
      <c r="AD185" s="16"/>
    </row>
    <row r="186" spans="1:30" ht="18" customHeight="1" x14ac:dyDescent="0.35">
      <c r="A186" s="239"/>
      <c r="B186" s="224"/>
      <c r="C186" s="224"/>
      <c r="D186" s="222"/>
      <c r="E186" s="222"/>
      <c r="F186" s="223"/>
      <c r="G186" s="432" t="str">
        <f>IF('PD4'!$F186&lt;&gt;"",'PD4'!$C186*'PD4'!$D186+E186,"")</f>
        <v/>
      </c>
      <c r="H186" s="432" t="str">
        <f>IF('PD4'!$G186&lt;&gt;"",'PD4'!$G186*VLOOKUP('PD4'!$F186,'Group Information'!$A$19:$B$25,2,0),"")</f>
        <v/>
      </c>
      <c r="I186" s="241"/>
      <c r="J186" s="16"/>
      <c r="K186" s="16"/>
      <c r="L186" s="16"/>
      <c r="M186" s="16"/>
      <c r="N186" s="23"/>
      <c r="O186" s="16"/>
      <c r="P186" s="23"/>
      <c r="Q186" s="16"/>
      <c r="R186" s="16"/>
      <c r="T186" s="23" t="str">
        <f>IF('PD4'!$S186&lt;&gt;"",'PD4'!$S186*VLOOKUP('PD4'!$R186,#REF!,2,0),"")</f>
        <v/>
      </c>
      <c r="U186" s="16"/>
      <c r="V186" s="16"/>
      <c r="W186" s="16"/>
      <c r="X186" s="16"/>
      <c r="Y186" s="16"/>
      <c r="Z186" s="16"/>
      <c r="AA186" s="16"/>
      <c r="AB186" s="16"/>
      <c r="AC186" s="16"/>
      <c r="AD186" s="16"/>
    </row>
    <row r="187" spans="1:30" ht="18" customHeight="1" x14ac:dyDescent="0.35">
      <c r="A187" s="239"/>
      <c r="B187" s="224"/>
      <c r="C187" s="224"/>
      <c r="D187" s="222"/>
      <c r="E187" s="222"/>
      <c r="F187" s="223"/>
      <c r="G187" s="432" t="str">
        <f>IF('PD4'!$F187&lt;&gt;"",'PD4'!$C187*'PD4'!$D187+E187,"")</f>
        <v/>
      </c>
      <c r="H187" s="432" t="str">
        <f>IF('PD4'!$G187&lt;&gt;"",'PD4'!$G187*VLOOKUP('PD4'!$F187,'Group Information'!$A$19:$B$25,2,0),"")</f>
        <v/>
      </c>
      <c r="I187" s="241"/>
      <c r="J187" s="16"/>
      <c r="K187" s="16"/>
      <c r="L187" s="16"/>
      <c r="M187" s="16"/>
      <c r="N187" s="23"/>
      <c r="O187" s="16"/>
      <c r="P187" s="23"/>
      <c r="Q187" s="16"/>
      <c r="R187" s="16"/>
      <c r="T187" s="23" t="str">
        <f>IF('PD4'!$S187&lt;&gt;"",'PD4'!$S187*VLOOKUP('PD4'!$R187,#REF!,2,0),"")</f>
        <v/>
      </c>
      <c r="U187" s="16"/>
      <c r="V187" s="16"/>
      <c r="W187" s="16"/>
      <c r="X187" s="16"/>
      <c r="Y187" s="16"/>
      <c r="Z187" s="16"/>
      <c r="AA187" s="16"/>
      <c r="AB187" s="16"/>
      <c r="AC187" s="16"/>
      <c r="AD187" s="16"/>
    </row>
    <row r="188" spans="1:30" ht="18" customHeight="1" x14ac:dyDescent="0.35">
      <c r="A188" s="239"/>
      <c r="B188" s="224"/>
      <c r="C188" s="224"/>
      <c r="D188" s="222"/>
      <c r="E188" s="222"/>
      <c r="F188" s="223"/>
      <c r="G188" s="432" t="str">
        <f>IF('PD4'!$F188&lt;&gt;"",'PD4'!$C188*'PD4'!$D188+E188,"")</f>
        <v/>
      </c>
      <c r="H188" s="432" t="str">
        <f>IF('PD4'!$G188&lt;&gt;"",'PD4'!$G188*VLOOKUP('PD4'!$F188,'Group Information'!$A$19:$B$25,2,0),"")</f>
        <v/>
      </c>
      <c r="I188" s="241"/>
      <c r="J188" s="16"/>
      <c r="K188" s="16"/>
      <c r="L188" s="16"/>
      <c r="M188" s="16"/>
      <c r="N188" s="23"/>
      <c r="O188" s="16"/>
      <c r="P188" s="23"/>
      <c r="Q188" s="16"/>
      <c r="R188" s="16"/>
      <c r="T188" s="23" t="str">
        <f>IF('PD4'!$S188&lt;&gt;"",'PD4'!$S188*VLOOKUP('PD4'!$R188,#REF!,2,0),"")</f>
        <v/>
      </c>
      <c r="U188" s="16"/>
      <c r="V188" s="16"/>
      <c r="W188" s="16"/>
      <c r="X188" s="16"/>
      <c r="Y188" s="16"/>
      <c r="Z188" s="16"/>
      <c r="AA188" s="16"/>
      <c r="AB188" s="16"/>
      <c r="AC188" s="16"/>
      <c r="AD188" s="16"/>
    </row>
    <row r="189" spans="1:30" ht="18" customHeight="1" x14ac:dyDescent="0.35">
      <c r="A189" s="239"/>
      <c r="B189" s="224"/>
      <c r="C189" s="224"/>
      <c r="D189" s="222"/>
      <c r="E189" s="222"/>
      <c r="F189" s="223"/>
      <c r="G189" s="432" t="str">
        <f>IF('PD4'!$F189&lt;&gt;"",'PD4'!$C189*'PD4'!$D189+E189,"")</f>
        <v/>
      </c>
      <c r="H189" s="432" t="str">
        <f>IF('PD4'!$G189&lt;&gt;"",'PD4'!$G189*VLOOKUP('PD4'!$F189,'Group Information'!$A$19:$B$25,2,0),"")</f>
        <v/>
      </c>
      <c r="I189" s="241"/>
      <c r="J189" s="16"/>
      <c r="K189" s="16"/>
      <c r="L189" s="16"/>
      <c r="M189" s="16"/>
      <c r="N189" s="23"/>
      <c r="O189" s="16"/>
      <c r="P189" s="23"/>
      <c r="Q189" s="16"/>
      <c r="R189" s="16"/>
      <c r="T189" s="23" t="str">
        <f>IF('PD4'!$S189&lt;&gt;"",'PD4'!$S189*VLOOKUP('PD4'!$R189,#REF!,2,0),"")</f>
        <v/>
      </c>
      <c r="U189" s="16"/>
      <c r="V189" s="16"/>
      <c r="W189" s="16"/>
      <c r="X189" s="16"/>
      <c r="Y189" s="16"/>
      <c r="Z189" s="16"/>
      <c r="AA189" s="16"/>
      <c r="AB189" s="16"/>
      <c r="AC189" s="16"/>
      <c r="AD189" s="16"/>
    </row>
    <row r="190" spans="1:30" ht="18" customHeight="1" x14ac:dyDescent="0.35">
      <c r="A190" s="239"/>
      <c r="B190" s="224"/>
      <c r="C190" s="224"/>
      <c r="D190" s="222"/>
      <c r="E190" s="222"/>
      <c r="F190" s="223"/>
      <c r="G190" s="432" t="str">
        <f>IF('PD4'!$F190&lt;&gt;"",'PD4'!$C190*'PD4'!$D190+E190,"")</f>
        <v/>
      </c>
      <c r="H190" s="432" t="str">
        <f>IF('PD4'!$G190&lt;&gt;"",'PD4'!$G190*VLOOKUP('PD4'!$F190,'Group Information'!$A$19:$B$25,2,0),"")</f>
        <v/>
      </c>
      <c r="I190" s="241"/>
      <c r="J190" s="16"/>
      <c r="K190" s="16"/>
      <c r="L190" s="16"/>
      <c r="M190" s="16"/>
      <c r="N190" s="23"/>
      <c r="O190" s="16"/>
      <c r="P190" s="23"/>
      <c r="Q190" s="16"/>
      <c r="R190" s="16"/>
      <c r="T190" s="23" t="str">
        <f>IF('PD4'!$S190&lt;&gt;"",'PD4'!$S190*VLOOKUP('PD4'!$R190,#REF!,2,0),"")</f>
        <v/>
      </c>
      <c r="U190" s="16"/>
      <c r="V190" s="16"/>
      <c r="W190" s="16"/>
      <c r="X190" s="16"/>
      <c r="Y190" s="16"/>
      <c r="Z190" s="16"/>
      <c r="AA190" s="16"/>
      <c r="AB190" s="16"/>
      <c r="AC190" s="16"/>
      <c r="AD190" s="16"/>
    </row>
    <row r="191" spans="1:30" ht="18" customHeight="1" x14ac:dyDescent="0.35">
      <c r="A191" s="239"/>
      <c r="B191" s="224"/>
      <c r="C191" s="224"/>
      <c r="D191" s="222"/>
      <c r="E191" s="222"/>
      <c r="F191" s="223"/>
      <c r="G191" s="432" t="str">
        <f>IF('PD4'!$F191&lt;&gt;"",'PD4'!$C191*'PD4'!$D191+E191,"")</f>
        <v/>
      </c>
      <c r="H191" s="432" t="str">
        <f>IF('PD4'!$G191&lt;&gt;"",'PD4'!$G191*VLOOKUP('PD4'!$F191,'Group Information'!$A$19:$B$25,2,0),"")</f>
        <v/>
      </c>
      <c r="I191" s="241"/>
      <c r="J191" s="16"/>
      <c r="K191" s="16"/>
      <c r="L191" s="16"/>
      <c r="M191" s="16"/>
      <c r="N191" s="23"/>
      <c r="O191" s="16"/>
      <c r="P191" s="23"/>
      <c r="Q191" s="16"/>
      <c r="R191" s="16"/>
      <c r="T191" s="23" t="str">
        <f>IF('PD4'!$S191&lt;&gt;"",'PD4'!$S191*VLOOKUP('PD4'!$R191,#REF!,2,0),"")</f>
        <v/>
      </c>
      <c r="U191" s="16"/>
      <c r="V191" s="16"/>
      <c r="W191" s="16"/>
      <c r="X191" s="16"/>
      <c r="Y191" s="16"/>
      <c r="Z191" s="16"/>
      <c r="AA191" s="16"/>
      <c r="AB191" s="16"/>
      <c r="AC191" s="16"/>
      <c r="AD191" s="16"/>
    </row>
    <row r="192" spans="1:30" ht="18" customHeight="1" x14ac:dyDescent="0.35">
      <c r="A192" s="239"/>
      <c r="B192" s="224"/>
      <c r="C192" s="224"/>
      <c r="D192" s="222"/>
      <c r="E192" s="222"/>
      <c r="F192" s="223"/>
      <c r="G192" s="432" t="str">
        <f>IF('PD4'!$F192&lt;&gt;"",'PD4'!$C192*'PD4'!$D192+E192,"")</f>
        <v/>
      </c>
      <c r="H192" s="432" t="str">
        <f>IF('PD4'!$G192&lt;&gt;"",'PD4'!$G192*VLOOKUP('PD4'!$F192,'Group Information'!$A$19:$B$25,2,0),"")</f>
        <v/>
      </c>
      <c r="I192" s="241"/>
      <c r="J192" s="16"/>
      <c r="K192" s="16"/>
      <c r="L192" s="16"/>
      <c r="M192" s="16"/>
      <c r="N192" s="23"/>
      <c r="O192" s="16"/>
      <c r="P192" s="23"/>
      <c r="Q192" s="16"/>
      <c r="R192" s="16"/>
      <c r="T192" s="23" t="str">
        <f>IF('PD4'!$S192&lt;&gt;"",'PD4'!$S192*VLOOKUP('PD4'!$R192,#REF!,2,0),"")</f>
        <v/>
      </c>
      <c r="U192" s="16"/>
      <c r="V192" s="16"/>
      <c r="W192" s="16"/>
      <c r="X192" s="16"/>
      <c r="Y192" s="16"/>
      <c r="Z192" s="16"/>
      <c r="AA192" s="16"/>
      <c r="AB192" s="16"/>
      <c r="AC192" s="16"/>
      <c r="AD192" s="16"/>
    </row>
    <row r="193" spans="1:30" ht="18" customHeight="1" x14ac:dyDescent="0.35">
      <c r="A193" s="239"/>
      <c r="B193" s="224"/>
      <c r="C193" s="224"/>
      <c r="D193" s="222"/>
      <c r="E193" s="222"/>
      <c r="F193" s="223"/>
      <c r="G193" s="432" t="str">
        <f>IF('PD4'!$F193&lt;&gt;"",'PD4'!$C193*'PD4'!$D193+E193,"")</f>
        <v/>
      </c>
      <c r="H193" s="432" t="str">
        <f>IF('PD4'!$G193&lt;&gt;"",'PD4'!$G193*VLOOKUP('PD4'!$F193,'Group Information'!$A$19:$B$25,2,0),"")</f>
        <v/>
      </c>
      <c r="I193" s="241"/>
      <c r="J193" s="16"/>
      <c r="K193" s="16"/>
      <c r="L193" s="16"/>
      <c r="M193" s="16"/>
      <c r="N193" s="23"/>
      <c r="O193" s="16"/>
      <c r="P193" s="23"/>
      <c r="Q193" s="16"/>
      <c r="R193" s="16"/>
      <c r="T193" s="23" t="str">
        <f>IF('PD4'!$S193&lt;&gt;"",'PD4'!$S193*VLOOKUP('PD4'!$R193,#REF!,2,0),"")</f>
        <v/>
      </c>
      <c r="U193" s="16"/>
      <c r="V193" s="16"/>
      <c r="W193" s="16"/>
      <c r="X193" s="16"/>
      <c r="Y193" s="16"/>
      <c r="Z193" s="16"/>
      <c r="AA193" s="16"/>
      <c r="AB193" s="16"/>
      <c r="AC193" s="16"/>
      <c r="AD193" s="16"/>
    </row>
    <row r="194" spans="1:30" ht="18" customHeight="1" x14ac:dyDescent="0.35">
      <c r="A194" s="239"/>
      <c r="B194" s="224"/>
      <c r="C194" s="224"/>
      <c r="D194" s="222"/>
      <c r="E194" s="222"/>
      <c r="F194" s="223"/>
      <c r="G194" s="432" t="str">
        <f>IF('PD4'!$F194&lt;&gt;"",'PD4'!$C194*'PD4'!$D194+E194,"")</f>
        <v/>
      </c>
      <c r="H194" s="432" t="str">
        <f>IF('PD4'!$G194&lt;&gt;"",'PD4'!$G194*VLOOKUP('PD4'!$F194,'Group Information'!$A$19:$B$25,2,0),"")</f>
        <v/>
      </c>
      <c r="I194" s="241"/>
      <c r="J194" s="16"/>
      <c r="K194" s="16"/>
      <c r="L194" s="16"/>
      <c r="M194" s="16"/>
      <c r="N194" s="23"/>
      <c r="O194" s="16"/>
      <c r="P194" s="23"/>
      <c r="Q194" s="16"/>
      <c r="R194" s="16"/>
      <c r="T194" s="23" t="str">
        <f>IF('PD4'!$S194&lt;&gt;"",'PD4'!$S194*VLOOKUP('PD4'!$R194,#REF!,2,0),"")</f>
        <v/>
      </c>
      <c r="U194" s="16"/>
      <c r="V194" s="16"/>
      <c r="W194" s="16"/>
      <c r="X194" s="16"/>
      <c r="Y194" s="16"/>
      <c r="Z194" s="16"/>
      <c r="AA194" s="16"/>
      <c r="AB194" s="16"/>
      <c r="AC194" s="16"/>
      <c r="AD194" s="16"/>
    </row>
    <row r="195" spans="1:30" ht="18" customHeight="1" x14ac:dyDescent="0.35">
      <c r="A195" s="239"/>
      <c r="B195" s="224"/>
      <c r="C195" s="224"/>
      <c r="D195" s="222"/>
      <c r="E195" s="222"/>
      <c r="F195" s="223"/>
      <c r="G195" s="432" t="str">
        <f>IF('PD4'!$F195&lt;&gt;"",'PD4'!$C195*'PD4'!$D195+E195,"")</f>
        <v/>
      </c>
      <c r="H195" s="432" t="str">
        <f>IF('PD4'!$G195&lt;&gt;"",'PD4'!$G195*VLOOKUP('PD4'!$F195,'Group Information'!$A$19:$B$25,2,0),"")</f>
        <v/>
      </c>
      <c r="I195" s="241"/>
      <c r="J195" s="16"/>
      <c r="K195" s="16"/>
      <c r="L195" s="16"/>
      <c r="M195" s="16"/>
      <c r="N195" s="23"/>
      <c r="O195" s="16"/>
      <c r="P195" s="23"/>
      <c r="Q195" s="16"/>
      <c r="R195" s="16"/>
      <c r="T195" s="23" t="str">
        <f>IF('PD4'!$S195&lt;&gt;"",'PD4'!$S195*VLOOKUP('PD4'!$R195,#REF!,2,0),"")</f>
        <v/>
      </c>
      <c r="U195" s="16"/>
      <c r="V195" s="16"/>
      <c r="W195" s="16"/>
      <c r="X195" s="16"/>
      <c r="Y195" s="16"/>
      <c r="Z195" s="16"/>
      <c r="AA195" s="16"/>
      <c r="AB195" s="16"/>
      <c r="AC195" s="16"/>
      <c r="AD195" s="16"/>
    </row>
    <row r="196" spans="1:30" ht="18" customHeight="1" x14ac:dyDescent="0.35">
      <c r="A196" s="239"/>
      <c r="B196" s="224"/>
      <c r="C196" s="224"/>
      <c r="D196" s="222"/>
      <c r="E196" s="222"/>
      <c r="F196" s="223"/>
      <c r="G196" s="432" t="str">
        <f>IF('PD4'!$F196&lt;&gt;"",'PD4'!$C196*'PD4'!$D196+E196,"")</f>
        <v/>
      </c>
      <c r="H196" s="432" t="str">
        <f>IF('PD4'!$G196&lt;&gt;"",'PD4'!$G196*VLOOKUP('PD4'!$F196,'Group Information'!$A$19:$B$25,2,0),"")</f>
        <v/>
      </c>
      <c r="I196" s="241"/>
      <c r="J196" s="16"/>
      <c r="K196" s="16"/>
      <c r="L196" s="16"/>
      <c r="M196" s="16"/>
      <c r="N196" s="23"/>
      <c r="O196" s="16"/>
      <c r="P196" s="23"/>
      <c r="Q196" s="16"/>
      <c r="R196" s="16"/>
      <c r="T196" s="23" t="str">
        <f>IF('PD4'!$S196&lt;&gt;"",'PD4'!$S196*VLOOKUP('PD4'!$R196,#REF!,2,0),"")</f>
        <v/>
      </c>
      <c r="U196" s="16"/>
      <c r="V196" s="16"/>
      <c r="W196" s="16"/>
      <c r="X196" s="16"/>
      <c r="Y196" s="16"/>
      <c r="Z196" s="16"/>
      <c r="AA196" s="16"/>
      <c r="AB196" s="16"/>
      <c r="AC196" s="16"/>
      <c r="AD196" s="16"/>
    </row>
    <row r="197" spans="1:30" ht="18" customHeight="1" x14ac:dyDescent="0.35">
      <c r="A197" s="239"/>
      <c r="B197" s="224"/>
      <c r="C197" s="224"/>
      <c r="D197" s="222"/>
      <c r="E197" s="222"/>
      <c r="F197" s="223"/>
      <c r="G197" s="432" t="str">
        <f>IF('PD4'!$F197&lt;&gt;"",'PD4'!$C197*'PD4'!$D197+E197,"")</f>
        <v/>
      </c>
      <c r="H197" s="432" t="str">
        <f>IF('PD4'!$G197&lt;&gt;"",'PD4'!$G197*VLOOKUP('PD4'!$F197,'Group Information'!$A$19:$B$25,2,0),"")</f>
        <v/>
      </c>
      <c r="I197" s="241"/>
      <c r="J197" s="16"/>
      <c r="K197" s="16"/>
      <c r="L197" s="16"/>
      <c r="M197" s="16"/>
      <c r="N197" s="23"/>
      <c r="O197" s="16"/>
      <c r="P197" s="23"/>
      <c r="Q197" s="16"/>
      <c r="R197" s="16"/>
      <c r="T197" s="23" t="str">
        <f>IF('PD4'!$S197&lt;&gt;"",'PD4'!$S197*VLOOKUP('PD4'!$R197,#REF!,2,0),"")</f>
        <v/>
      </c>
      <c r="U197" s="16"/>
      <c r="V197" s="16"/>
      <c r="W197" s="16"/>
      <c r="X197" s="16"/>
      <c r="Y197" s="16"/>
      <c r="Z197" s="16"/>
      <c r="AA197" s="16"/>
      <c r="AB197" s="16"/>
      <c r="AC197" s="16"/>
      <c r="AD197" s="16"/>
    </row>
    <row r="198" spans="1:30" ht="18" customHeight="1" x14ac:dyDescent="0.35">
      <c r="A198" s="239"/>
      <c r="B198" s="224"/>
      <c r="C198" s="224"/>
      <c r="D198" s="222"/>
      <c r="E198" s="222"/>
      <c r="F198" s="223"/>
      <c r="G198" s="432" t="str">
        <f>IF('PD4'!$F198&lt;&gt;"",'PD4'!$C198*'PD4'!$D198+E198,"")</f>
        <v/>
      </c>
      <c r="H198" s="432" t="str">
        <f>IF('PD4'!$G198&lt;&gt;"",'PD4'!$G198*VLOOKUP('PD4'!$F198,'Group Information'!$A$19:$B$25,2,0),"")</f>
        <v/>
      </c>
      <c r="I198" s="241"/>
      <c r="J198" s="16"/>
      <c r="K198" s="16"/>
      <c r="L198" s="16"/>
      <c r="M198" s="16"/>
      <c r="N198" s="23"/>
      <c r="O198" s="16"/>
      <c r="P198" s="23"/>
      <c r="Q198" s="16"/>
      <c r="R198" s="16"/>
      <c r="T198" s="23" t="str">
        <f>IF('PD4'!$S198&lt;&gt;"",'PD4'!$S198*VLOOKUP('PD4'!$R198,#REF!,2,0),"")</f>
        <v/>
      </c>
      <c r="U198" s="16"/>
      <c r="V198" s="16"/>
      <c r="W198" s="16"/>
      <c r="X198" s="16"/>
      <c r="Y198" s="16"/>
      <c r="Z198" s="16"/>
      <c r="AA198" s="16"/>
      <c r="AB198" s="16"/>
      <c r="AC198" s="16"/>
      <c r="AD198" s="16"/>
    </row>
    <row r="199" spans="1:30" ht="18" customHeight="1" x14ac:dyDescent="0.35">
      <c r="A199" s="239"/>
      <c r="B199" s="224"/>
      <c r="C199" s="224"/>
      <c r="D199" s="222"/>
      <c r="E199" s="222"/>
      <c r="F199" s="223"/>
      <c r="G199" s="432" t="str">
        <f>IF('PD4'!$F199&lt;&gt;"",'PD4'!$C199*'PD4'!$D199+E199,"")</f>
        <v/>
      </c>
      <c r="H199" s="432" t="str">
        <f>IF('PD4'!$G199&lt;&gt;"",'PD4'!$G199*VLOOKUP('PD4'!$F199,'Group Information'!$A$19:$B$25,2,0),"")</f>
        <v/>
      </c>
      <c r="I199" s="241"/>
      <c r="J199" s="16"/>
      <c r="K199" s="16"/>
      <c r="L199" s="16"/>
      <c r="M199" s="16"/>
      <c r="N199" s="23"/>
      <c r="O199" s="16"/>
      <c r="P199" s="23"/>
      <c r="Q199" s="16"/>
      <c r="R199" s="16"/>
      <c r="T199" s="23" t="str">
        <f>IF('PD4'!$S199&lt;&gt;"",'PD4'!$S199*VLOOKUP('PD4'!$R199,#REF!,2,0),"")</f>
        <v/>
      </c>
      <c r="U199" s="16"/>
      <c r="V199" s="16"/>
      <c r="W199" s="16"/>
      <c r="X199" s="16"/>
      <c r="Y199" s="16"/>
      <c r="Z199" s="16"/>
      <c r="AA199" s="16"/>
      <c r="AB199" s="16"/>
      <c r="AC199" s="16"/>
      <c r="AD199" s="16"/>
    </row>
    <row r="200" spans="1:30" ht="18" customHeight="1" x14ac:dyDescent="0.35">
      <c r="A200" s="239"/>
      <c r="B200" s="224"/>
      <c r="C200" s="224"/>
      <c r="D200" s="222"/>
      <c r="E200" s="222"/>
      <c r="F200" s="223"/>
      <c r="G200" s="432" t="str">
        <f>IF('PD4'!$F200&lt;&gt;"",'PD4'!$C200*'PD4'!$D200+E200,"")</f>
        <v/>
      </c>
      <c r="H200" s="432" t="str">
        <f>IF('PD4'!$G200&lt;&gt;"",'PD4'!$G200*VLOOKUP('PD4'!$F200,'Group Information'!$A$19:$B$25,2,0),"")</f>
        <v/>
      </c>
      <c r="I200" s="241"/>
      <c r="J200" s="16"/>
      <c r="K200" s="16"/>
      <c r="L200" s="16"/>
      <c r="M200" s="16"/>
      <c r="N200" s="23"/>
      <c r="O200" s="16"/>
      <c r="P200" s="23"/>
      <c r="Q200" s="16"/>
      <c r="R200" s="16"/>
      <c r="T200" s="23" t="str">
        <f>IF('PD4'!$S200&lt;&gt;"",'PD4'!$S200*VLOOKUP('PD4'!$R200,#REF!,2,0),"")</f>
        <v/>
      </c>
      <c r="U200" s="16"/>
      <c r="V200" s="16"/>
      <c r="W200" s="16"/>
      <c r="X200" s="16"/>
      <c r="Y200" s="16"/>
      <c r="Z200" s="16"/>
      <c r="AA200" s="16"/>
      <c r="AB200" s="16"/>
      <c r="AC200" s="16"/>
      <c r="AD200" s="16"/>
    </row>
    <row r="201" spans="1:30" ht="18" customHeight="1" x14ac:dyDescent="0.35">
      <c r="A201" s="239"/>
      <c r="B201" s="224"/>
      <c r="C201" s="224"/>
      <c r="D201" s="222"/>
      <c r="E201" s="222"/>
      <c r="F201" s="223"/>
      <c r="G201" s="432" t="str">
        <f>IF('PD4'!$F201&lt;&gt;"",'PD4'!$C201*'PD4'!$D201+E201,"")</f>
        <v/>
      </c>
      <c r="H201" s="432" t="str">
        <f>IF('PD4'!$G201&lt;&gt;"",'PD4'!$G201*VLOOKUP('PD4'!$F201,'Group Information'!$A$19:$B$25,2,0),"")</f>
        <v/>
      </c>
      <c r="I201" s="241"/>
      <c r="J201" s="16"/>
      <c r="K201" s="16"/>
      <c r="L201" s="16"/>
      <c r="M201" s="16"/>
      <c r="N201" s="23"/>
      <c r="O201" s="16"/>
      <c r="P201" s="23"/>
      <c r="Q201" s="16"/>
      <c r="R201" s="16"/>
      <c r="T201" s="23" t="str">
        <f>IF('PD4'!$S201&lt;&gt;"",'PD4'!$S201*VLOOKUP('PD4'!$R201,#REF!,2,0),"")</f>
        <v/>
      </c>
      <c r="U201" s="16"/>
      <c r="V201" s="16"/>
      <c r="W201" s="16"/>
      <c r="X201" s="16"/>
      <c r="Y201" s="16"/>
      <c r="Z201" s="16"/>
      <c r="AA201" s="16"/>
      <c r="AB201" s="16"/>
      <c r="AC201" s="16"/>
      <c r="AD201" s="16"/>
    </row>
    <row r="202" spans="1:30" ht="18" customHeight="1" x14ac:dyDescent="0.35">
      <c r="A202" s="239"/>
      <c r="B202" s="224"/>
      <c r="C202" s="224"/>
      <c r="D202" s="222"/>
      <c r="E202" s="222"/>
      <c r="F202" s="223"/>
      <c r="G202" s="432" t="str">
        <f>IF('PD4'!$F202&lt;&gt;"",'PD4'!$C202*'PD4'!$D202+E202,"")</f>
        <v/>
      </c>
      <c r="H202" s="432" t="str">
        <f>IF('PD4'!$G202&lt;&gt;"",'PD4'!$G202*VLOOKUP('PD4'!$F202,'Group Information'!$A$19:$B$25,2,0),"")</f>
        <v/>
      </c>
      <c r="I202" s="241"/>
      <c r="J202" s="16"/>
      <c r="K202" s="16"/>
      <c r="L202" s="16"/>
      <c r="M202" s="16"/>
      <c r="N202" s="23"/>
      <c r="O202" s="16"/>
      <c r="P202" s="23"/>
      <c r="Q202" s="16"/>
      <c r="R202" s="16"/>
      <c r="T202" s="23" t="str">
        <f>IF('PD4'!$S202&lt;&gt;"",'PD4'!$S202*VLOOKUP('PD4'!$R202,#REF!,2,0),"")</f>
        <v/>
      </c>
      <c r="U202" s="16"/>
      <c r="V202" s="16"/>
      <c r="W202" s="16"/>
      <c r="X202" s="16"/>
      <c r="Y202" s="16"/>
      <c r="Z202" s="16"/>
      <c r="AA202" s="16"/>
      <c r="AB202" s="16"/>
      <c r="AC202" s="16"/>
      <c r="AD202" s="16"/>
    </row>
    <row r="203" spans="1:30" ht="18" customHeight="1" x14ac:dyDescent="0.35">
      <c r="A203" s="239"/>
      <c r="B203" s="224"/>
      <c r="C203" s="224"/>
      <c r="D203" s="222"/>
      <c r="E203" s="222"/>
      <c r="F203" s="223"/>
      <c r="G203" s="432" t="str">
        <f>IF('PD4'!$F203&lt;&gt;"",'PD4'!$C203*'PD4'!$D203+E203,"")</f>
        <v/>
      </c>
      <c r="H203" s="432" t="str">
        <f>IF('PD4'!$G203&lt;&gt;"",'PD4'!$G203*VLOOKUP('PD4'!$F203,'Group Information'!$A$19:$B$25,2,0),"")</f>
        <v/>
      </c>
      <c r="I203" s="241"/>
      <c r="J203" s="16"/>
      <c r="K203" s="16"/>
      <c r="L203" s="16"/>
      <c r="M203" s="16"/>
      <c r="N203" s="23"/>
      <c r="O203" s="16"/>
      <c r="P203" s="23"/>
      <c r="Q203" s="16"/>
      <c r="R203" s="16"/>
      <c r="T203" s="23" t="str">
        <f>IF('PD4'!$S203&lt;&gt;"",'PD4'!$S203*VLOOKUP('PD4'!$R203,#REF!,2,0),"")</f>
        <v/>
      </c>
      <c r="U203" s="16"/>
      <c r="V203" s="16"/>
      <c r="W203" s="16"/>
      <c r="X203" s="16"/>
      <c r="Y203" s="16"/>
      <c r="Z203" s="16"/>
      <c r="AA203" s="16"/>
      <c r="AB203" s="16"/>
      <c r="AC203" s="16"/>
      <c r="AD203" s="16"/>
    </row>
    <row r="204" spans="1:30" ht="18" customHeight="1" x14ac:dyDescent="0.35">
      <c r="A204" s="239"/>
      <c r="B204" s="224"/>
      <c r="C204" s="224"/>
      <c r="D204" s="222"/>
      <c r="E204" s="222"/>
      <c r="F204" s="223"/>
      <c r="G204" s="432" t="str">
        <f>IF('PD4'!$F204&lt;&gt;"",'PD4'!$C204*'PD4'!$D204+E204,"")</f>
        <v/>
      </c>
      <c r="H204" s="432" t="str">
        <f>IF('PD4'!$G204&lt;&gt;"",'PD4'!$G204*VLOOKUP('PD4'!$F204,'Group Information'!$A$19:$B$25,2,0),"")</f>
        <v/>
      </c>
      <c r="I204" s="241"/>
      <c r="J204" s="16"/>
      <c r="K204" s="16"/>
      <c r="L204" s="16"/>
      <c r="M204" s="16"/>
      <c r="N204" s="23"/>
      <c r="O204" s="16"/>
      <c r="P204" s="23"/>
      <c r="Q204" s="16"/>
      <c r="R204" s="16"/>
      <c r="T204" s="23" t="str">
        <f>IF('PD4'!$S204&lt;&gt;"",'PD4'!$S204*VLOOKUP('PD4'!$R204,#REF!,2,0),"")</f>
        <v/>
      </c>
      <c r="U204" s="16"/>
      <c r="V204" s="16"/>
      <c r="W204" s="16"/>
      <c r="X204" s="16"/>
      <c r="Y204" s="16"/>
      <c r="Z204" s="16"/>
      <c r="AA204" s="16"/>
      <c r="AB204" s="16"/>
      <c r="AC204" s="16"/>
      <c r="AD204" s="16"/>
    </row>
    <row r="205" spans="1:30" ht="18" customHeight="1" x14ac:dyDescent="0.35">
      <c r="A205" s="239"/>
      <c r="B205" s="224"/>
      <c r="C205" s="224"/>
      <c r="D205" s="222"/>
      <c r="E205" s="222"/>
      <c r="F205" s="223"/>
      <c r="G205" s="432" t="str">
        <f>IF('PD4'!$F205&lt;&gt;"",'PD4'!$C205*'PD4'!$D205+E205,"")</f>
        <v/>
      </c>
      <c r="H205" s="432" t="str">
        <f>IF('PD4'!$G205&lt;&gt;"",'PD4'!$G205*VLOOKUP('PD4'!$F205,'Group Information'!$A$19:$B$25,2,0),"")</f>
        <v/>
      </c>
      <c r="I205" s="241"/>
      <c r="J205" s="16"/>
      <c r="K205" s="16"/>
      <c r="L205" s="16"/>
      <c r="M205" s="16"/>
      <c r="N205" s="23"/>
      <c r="O205" s="16"/>
      <c r="P205" s="23"/>
      <c r="Q205" s="16"/>
      <c r="R205" s="16"/>
      <c r="T205" s="23" t="str">
        <f>IF('PD4'!$S205&lt;&gt;"",'PD4'!$S205*VLOOKUP('PD4'!$R205,#REF!,2,0),"")</f>
        <v/>
      </c>
      <c r="U205" s="16"/>
      <c r="V205" s="16"/>
      <c r="W205" s="16"/>
      <c r="X205" s="16"/>
      <c r="Y205" s="16"/>
      <c r="Z205" s="16"/>
      <c r="AA205" s="16"/>
      <c r="AB205" s="16"/>
      <c r="AC205" s="16"/>
      <c r="AD205" s="16"/>
    </row>
    <row r="206" spans="1:30" ht="18" customHeight="1" x14ac:dyDescent="0.35">
      <c r="A206" s="239"/>
      <c r="B206" s="224"/>
      <c r="C206" s="224"/>
      <c r="D206" s="222"/>
      <c r="E206" s="222"/>
      <c r="F206" s="223"/>
      <c r="G206" s="432" t="str">
        <f>IF('PD4'!$F206&lt;&gt;"",'PD4'!$C206*'PD4'!$D206+E206,"")</f>
        <v/>
      </c>
      <c r="H206" s="432" t="str">
        <f>IF('PD4'!$G206&lt;&gt;"",'PD4'!$G206*VLOOKUP('PD4'!$F206,'Group Information'!$A$19:$B$25,2,0),"")</f>
        <v/>
      </c>
      <c r="I206" s="241"/>
      <c r="J206" s="16"/>
      <c r="K206" s="16"/>
      <c r="L206" s="16"/>
      <c r="M206" s="16"/>
      <c r="N206" s="23"/>
      <c r="O206" s="16"/>
      <c r="P206" s="23"/>
      <c r="Q206" s="16"/>
      <c r="R206" s="16"/>
      <c r="T206" s="23" t="str">
        <f>IF('PD4'!$S206&lt;&gt;"",'PD4'!$S206*VLOOKUP('PD4'!$R206,#REF!,2,0),"")</f>
        <v/>
      </c>
      <c r="U206" s="16"/>
      <c r="V206" s="16"/>
      <c r="W206" s="16"/>
      <c r="X206" s="16"/>
      <c r="Y206" s="16"/>
      <c r="Z206" s="16"/>
      <c r="AA206" s="16"/>
      <c r="AB206" s="16"/>
      <c r="AC206" s="16"/>
      <c r="AD206" s="16"/>
    </row>
    <row r="207" spans="1:30" ht="18" customHeight="1" x14ac:dyDescent="0.35">
      <c r="A207" s="239"/>
      <c r="B207" s="224"/>
      <c r="C207" s="224"/>
      <c r="D207" s="222"/>
      <c r="E207" s="222"/>
      <c r="F207" s="223"/>
      <c r="G207" s="432" t="str">
        <f>IF('PD4'!$F207&lt;&gt;"",'PD4'!$C207*'PD4'!$D207+E207,"")</f>
        <v/>
      </c>
      <c r="H207" s="432" t="str">
        <f>IF('PD4'!$G207&lt;&gt;"",'PD4'!$G207*VLOOKUP('PD4'!$F207,'Group Information'!$A$19:$B$25,2,0),"")</f>
        <v/>
      </c>
      <c r="I207" s="241"/>
      <c r="J207" s="16"/>
      <c r="K207" s="16"/>
      <c r="L207" s="16"/>
      <c r="M207" s="16"/>
      <c r="N207" s="23"/>
      <c r="O207" s="16"/>
      <c r="P207" s="23"/>
      <c r="Q207" s="16"/>
      <c r="R207" s="16"/>
      <c r="T207" s="23" t="str">
        <f>IF('PD4'!$S207&lt;&gt;"",'PD4'!$S207*VLOOKUP('PD4'!$R207,#REF!,2,0),"")</f>
        <v/>
      </c>
      <c r="U207" s="16"/>
      <c r="V207" s="16"/>
      <c r="W207" s="16"/>
      <c r="X207" s="16"/>
      <c r="Y207" s="16"/>
      <c r="Z207" s="16"/>
      <c r="AA207" s="16"/>
      <c r="AB207" s="16"/>
      <c r="AC207" s="16"/>
      <c r="AD207" s="16"/>
    </row>
    <row r="208" spans="1:30" ht="18" customHeight="1" x14ac:dyDescent="0.35">
      <c r="A208" s="239"/>
      <c r="B208" s="224"/>
      <c r="C208" s="224"/>
      <c r="D208" s="222"/>
      <c r="E208" s="222"/>
      <c r="F208" s="223"/>
      <c r="G208" s="432" t="str">
        <f>IF('PD4'!$F208&lt;&gt;"",'PD4'!$C208*'PD4'!$D208+E208,"")</f>
        <v/>
      </c>
      <c r="H208" s="432" t="str">
        <f>IF('PD4'!$G208&lt;&gt;"",'PD4'!$G208*VLOOKUP('PD4'!$F208,'Group Information'!$A$19:$B$25,2,0),"")</f>
        <v/>
      </c>
      <c r="I208" s="241"/>
      <c r="J208" s="16"/>
      <c r="K208" s="16"/>
      <c r="L208" s="16"/>
      <c r="M208" s="16"/>
      <c r="N208" s="23"/>
      <c r="O208" s="16"/>
      <c r="P208" s="23"/>
      <c r="Q208" s="16"/>
      <c r="R208" s="16"/>
      <c r="T208" s="23" t="str">
        <f>IF('PD4'!$S208&lt;&gt;"",'PD4'!$S208*VLOOKUP('PD4'!$R208,#REF!,2,0),"")</f>
        <v/>
      </c>
      <c r="U208" s="16"/>
      <c r="V208" s="16"/>
      <c r="W208" s="16"/>
      <c r="X208" s="16"/>
      <c r="Y208" s="16"/>
      <c r="Z208" s="16"/>
      <c r="AA208" s="16"/>
      <c r="AB208" s="16"/>
      <c r="AC208" s="16"/>
      <c r="AD208" s="16"/>
    </row>
    <row r="209" spans="1:30" ht="18" customHeight="1" x14ac:dyDescent="0.35">
      <c r="A209" s="239"/>
      <c r="B209" s="224"/>
      <c r="C209" s="224"/>
      <c r="D209" s="222"/>
      <c r="E209" s="222"/>
      <c r="F209" s="223"/>
      <c r="G209" s="432" t="str">
        <f>IF('PD4'!$F209&lt;&gt;"",'PD4'!$C209*'PD4'!$D209+E209,"")</f>
        <v/>
      </c>
      <c r="H209" s="432" t="str">
        <f>IF('PD4'!$G209&lt;&gt;"",'PD4'!$G209*VLOOKUP('PD4'!$F209,'Group Information'!$A$19:$B$25,2,0),"")</f>
        <v/>
      </c>
      <c r="I209" s="241"/>
      <c r="J209" s="16"/>
      <c r="K209" s="16"/>
      <c r="L209" s="16"/>
      <c r="M209" s="16"/>
      <c r="N209" s="23"/>
      <c r="O209" s="16"/>
      <c r="P209" s="23"/>
      <c r="Q209" s="16"/>
      <c r="R209" s="16"/>
      <c r="T209" s="23" t="str">
        <f>IF('PD4'!$S209&lt;&gt;"",'PD4'!$S209*VLOOKUP('PD4'!$R209,#REF!,2,0),"")</f>
        <v/>
      </c>
      <c r="U209" s="16"/>
      <c r="V209" s="16"/>
      <c r="W209" s="16"/>
      <c r="X209" s="16"/>
      <c r="Y209" s="16"/>
      <c r="Z209" s="16"/>
      <c r="AA209" s="16"/>
      <c r="AB209" s="16"/>
      <c r="AC209" s="16"/>
      <c r="AD209" s="16"/>
    </row>
    <row r="210" spans="1:30" ht="18" customHeight="1" x14ac:dyDescent="0.35">
      <c r="A210" s="239"/>
      <c r="B210" s="224"/>
      <c r="C210" s="224"/>
      <c r="D210" s="222"/>
      <c r="E210" s="222"/>
      <c r="F210" s="223"/>
      <c r="G210" s="432" t="str">
        <f>IF('PD4'!$F210&lt;&gt;"",'PD4'!$C210*'PD4'!$D210+E210,"")</f>
        <v/>
      </c>
      <c r="H210" s="432" t="str">
        <f>IF('PD4'!$G210&lt;&gt;"",'PD4'!$G210*VLOOKUP('PD4'!$F210,'Group Information'!$A$19:$B$25,2,0),"")</f>
        <v/>
      </c>
      <c r="I210" s="241"/>
      <c r="J210" s="16"/>
      <c r="K210" s="16"/>
      <c r="L210" s="16"/>
      <c r="M210" s="16"/>
      <c r="N210" s="23"/>
      <c r="O210" s="16"/>
      <c r="P210" s="23"/>
      <c r="Q210" s="16"/>
      <c r="R210" s="16"/>
      <c r="T210" s="23" t="str">
        <f>IF('PD4'!$S210&lt;&gt;"",'PD4'!$S210*VLOOKUP('PD4'!$R210,#REF!,2,0),"")</f>
        <v/>
      </c>
      <c r="U210" s="16"/>
      <c r="V210" s="16"/>
      <c r="W210" s="16"/>
      <c r="X210" s="16"/>
      <c r="Y210" s="16"/>
      <c r="Z210" s="16"/>
      <c r="AA210" s="16"/>
      <c r="AB210" s="16"/>
      <c r="AC210" s="16"/>
      <c r="AD210" s="16"/>
    </row>
    <row r="211" spans="1:30" ht="18" customHeight="1" x14ac:dyDescent="0.35">
      <c r="A211" s="239"/>
      <c r="B211" s="224"/>
      <c r="C211" s="224"/>
      <c r="D211" s="222"/>
      <c r="E211" s="222"/>
      <c r="F211" s="223"/>
      <c r="G211" s="432" t="str">
        <f>IF('PD4'!$F211&lt;&gt;"",'PD4'!$C211*'PD4'!$D211+E211,"")</f>
        <v/>
      </c>
      <c r="H211" s="432" t="str">
        <f>IF('PD4'!$G211&lt;&gt;"",'PD4'!$G211*VLOOKUP('PD4'!$F211,'Group Information'!$A$19:$B$25,2,0),"")</f>
        <v/>
      </c>
      <c r="I211" s="241"/>
      <c r="J211" s="16"/>
      <c r="K211" s="16"/>
      <c r="L211" s="16"/>
      <c r="M211" s="16"/>
      <c r="N211" s="23"/>
      <c r="O211" s="16"/>
      <c r="P211" s="23"/>
      <c r="Q211" s="16"/>
      <c r="R211" s="16"/>
      <c r="T211" s="23" t="str">
        <f>IF('PD4'!$S211&lt;&gt;"",'PD4'!$S211*VLOOKUP('PD4'!$R211,#REF!,2,0),"")</f>
        <v/>
      </c>
      <c r="U211" s="16"/>
      <c r="V211" s="16"/>
      <c r="W211" s="16"/>
      <c r="X211" s="16"/>
      <c r="Y211" s="16"/>
      <c r="Z211" s="16"/>
      <c r="AA211" s="16"/>
      <c r="AB211" s="16"/>
      <c r="AC211" s="16"/>
      <c r="AD211" s="16"/>
    </row>
    <row r="212" spans="1:30" ht="18" customHeight="1" x14ac:dyDescent="0.35">
      <c r="A212" s="239"/>
      <c r="B212" s="224"/>
      <c r="C212" s="224"/>
      <c r="D212" s="222"/>
      <c r="E212" s="222"/>
      <c r="F212" s="223"/>
      <c r="G212" s="432" t="str">
        <f>IF('PD4'!$F212&lt;&gt;"",'PD4'!$C212*'PD4'!$D212+E212,"")</f>
        <v/>
      </c>
      <c r="H212" s="432" t="str">
        <f>IF('PD4'!$G212&lt;&gt;"",'PD4'!$G212*VLOOKUP('PD4'!$F212,'Group Information'!$A$19:$B$25,2,0),"")</f>
        <v/>
      </c>
      <c r="I212" s="241"/>
      <c r="J212" s="16"/>
      <c r="K212" s="16"/>
      <c r="L212" s="16"/>
      <c r="M212" s="16"/>
      <c r="N212" s="23"/>
      <c r="O212" s="16"/>
      <c r="P212" s="23"/>
      <c r="Q212" s="16"/>
      <c r="R212" s="16"/>
      <c r="T212" s="23" t="str">
        <f>IF('PD4'!$S212&lt;&gt;"",'PD4'!$S212*VLOOKUP('PD4'!$R212,#REF!,2,0),"")</f>
        <v/>
      </c>
      <c r="U212" s="16"/>
      <c r="V212" s="16"/>
      <c r="W212" s="16"/>
      <c r="X212" s="16"/>
      <c r="Y212" s="16"/>
      <c r="Z212" s="16"/>
      <c r="AA212" s="16"/>
      <c r="AB212" s="16"/>
      <c r="AC212" s="16"/>
      <c r="AD212" s="16"/>
    </row>
    <row r="213" spans="1:30" ht="18" customHeight="1" x14ac:dyDescent="0.35">
      <c r="A213" s="239"/>
      <c r="B213" s="224"/>
      <c r="C213" s="224"/>
      <c r="D213" s="222"/>
      <c r="E213" s="222"/>
      <c r="F213" s="223"/>
      <c r="G213" s="432" t="str">
        <f>IF('PD4'!$F213&lt;&gt;"",'PD4'!$C213*'PD4'!$D213+E213,"")</f>
        <v/>
      </c>
      <c r="H213" s="432" t="str">
        <f>IF('PD4'!$G213&lt;&gt;"",'PD4'!$G213*VLOOKUP('PD4'!$F213,'Group Information'!$A$19:$B$25,2,0),"")</f>
        <v/>
      </c>
      <c r="I213" s="241"/>
      <c r="J213" s="16"/>
      <c r="K213" s="16"/>
      <c r="L213" s="16"/>
      <c r="M213" s="16"/>
      <c r="N213" s="23"/>
      <c r="O213" s="16"/>
      <c r="P213" s="23"/>
      <c r="Q213" s="16"/>
      <c r="R213" s="16"/>
      <c r="T213" s="23" t="str">
        <f>IF('PD4'!$S213&lt;&gt;"",'PD4'!$S213*VLOOKUP('PD4'!$R213,#REF!,2,0),"")</f>
        <v/>
      </c>
      <c r="U213" s="16"/>
      <c r="V213" s="16"/>
      <c r="W213" s="16"/>
      <c r="X213" s="16"/>
      <c r="Y213" s="16"/>
      <c r="Z213" s="16"/>
      <c r="AA213" s="16"/>
      <c r="AB213" s="16"/>
      <c r="AC213" s="16"/>
      <c r="AD213" s="16"/>
    </row>
    <row r="214" spans="1:30" ht="18" customHeight="1" x14ac:dyDescent="0.35">
      <c r="A214" s="239"/>
      <c r="B214" s="224"/>
      <c r="C214" s="224"/>
      <c r="D214" s="222"/>
      <c r="E214" s="222"/>
      <c r="F214" s="223"/>
      <c r="G214" s="432" t="str">
        <f>IF('PD4'!$F214&lt;&gt;"",'PD4'!$C214*'PD4'!$D214+E214,"")</f>
        <v/>
      </c>
      <c r="H214" s="432" t="str">
        <f>IF('PD4'!$G214&lt;&gt;"",'PD4'!$G214*VLOOKUP('PD4'!$F214,'Group Information'!$A$19:$B$25,2,0),"")</f>
        <v/>
      </c>
      <c r="I214" s="241"/>
      <c r="J214" s="16"/>
      <c r="K214" s="16"/>
      <c r="L214" s="16"/>
      <c r="M214" s="16"/>
      <c r="N214" s="23"/>
      <c r="O214" s="16"/>
      <c r="P214" s="23"/>
      <c r="Q214" s="16"/>
      <c r="R214" s="16"/>
      <c r="T214" s="23" t="str">
        <f>IF('PD4'!$S214&lt;&gt;"",'PD4'!$S214*VLOOKUP('PD4'!$R214,#REF!,2,0),"")</f>
        <v/>
      </c>
      <c r="U214" s="16"/>
      <c r="V214" s="16"/>
      <c r="W214" s="16"/>
      <c r="X214" s="16"/>
      <c r="Y214" s="16"/>
      <c r="Z214" s="16"/>
      <c r="AA214" s="16"/>
      <c r="AB214" s="16"/>
      <c r="AC214" s="16"/>
      <c r="AD214" s="16"/>
    </row>
    <row r="215" spans="1:30" ht="18" customHeight="1" x14ac:dyDescent="0.35">
      <c r="A215" s="239"/>
      <c r="B215" s="224"/>
      <c r="C215" s="224"/>
      <c r="D215" s="222"/>
      <c r="E215" s="222"/>
      <c r="F215" s="223"/>
      <c r="G215" s="432" t="str">
        <f>IF('PD4'!$F215&lt;&gt;"",'PD4'!$C215*'PD4'!$D215+E215,"")</f>
        <v/>
      </c>
      <c r="H215" s="432" t="str">
        <f>IF('PD4'!$G215&lt;&gt;"",'PD4'!$G215*VLOOKUP('PD4'!$F215,'Group Information'!$A$19:$B$25,2,0),"")</f>
        <v/>
      </c>
      <c r="I215" s="241"/>
      <c r="J215" s="16"/>
      <c r="K215" s="16"/>
      <c r="L215" s="16"/>
      <c r="M215" s="16"/>
      <c r="N215" s="23"/>
      <c r="O215" s="16"/>
      <c r="P215" s="23"/>
      <c r="Q215" s="16"/>
      <c r="R215" s="16"/>
      <c r="T215" s="23" t="str">
        <f>IF('PD4'!$S215&lt;&gt;"",'PD4'!$S215*VLOOKUP('PD4'!$R215,#REF!,2,0),"")</f>
        <v/>
      </c>
      <c r="U215" s="16"/>
      <c r="V215" s="16"/>
      <c r="W215" s="16"/>
      <c r="X215" s="16"/>
      <c r="Y215" s="16"/>
      <c r="Z215" s="16"/>
      <c r="AA215" s="16"/>
      <c r="AB215" s="16"/>
      <c r="AC215" s="16"/>
      <c r="AD215" s="16"/>
    </row>
    <row r="216" spans="1:30" ht="18" customHeight="1" x14ac:dyDescent="0.35">
      <c r="A216" s="239"/>
      <c r="B216" s="224"/>
      <c r="C216" s="224"/>
      <c r="D216" s="222"/>
      <c r="E216" s="222"/>
      <c r="F216" s="223"/>
      <c r="G216" s="432" t="str">
        <f>IF('PD4'!$F216&lt;&gt;"",'PD4'!$C216*'PD4'!$D216+E216,"")</f>
        <v/>
      </c>
      <c r="H216" s="432" t="str">
        <f>IF('PD4'!$G216&lt;&gt;"",'PD4'!$G216*VLOOKUP('PD4'!$F216,'Group Information'!$A$19:$B$25,2,0),"")</f>
        <v/>
      </c>
      <c r="I216" s="241"/>
      <c r="J216" s="16"/>
      <c r="K216" s="16"/>
      <c r="L216" s="16"/>
      <c r="M216" s="16"/>
      <c r="N216" s="23"/>
      <c r="O216" s="16"/>
      <c r="P216" s="23"/>
      <c r="Q216" s="16"/>
      <c r="R216" s="16"/>
      <c r="T216" s="23" t="str">
        <f>IF('PD4'!$S216&lt;&gt;"",'PD4'!$S216*VLOOKUP('PD4'!$R216,#REF!,2,0),"")</f>
        <v/>
      </c>
      <c r="U216" s="16"/>
      <c r="V216" s="16"/>
      <c r="W216" s="16"/>
      <c r="X216" s="16"/>
      <c r="Y216" s="16"/>
      <c r="Z216" s="16"/>
      <c r="AA216" s="16"/>
      <c r="AB216" s="16"/>
      <c r="AC216" s="16"/>
      <c r="AD216" s="16"/>
    </row>
    <row r="217" spans="1:30" ht="18" customHeight="1" x14ac:dyDescent="0.35">
      <c r="A217" s="239"/>
      <c r="B217" s="224"/>
      <c r="C217" s="224"/>
      <c r="D217" s="222"/>
      <c r="E217" s="222"/>
      <c r="F217" s="223"/>
      <c r="G217" s="432" t="str">
        <f>IF('PD4'!$F217&lt;&gt;"",'PD4'!$C217*'PD4'!$D217+E217,"")</f>
        <v/>
      </c>
      <c r="H217" s="432" t="str">
        <f>IF('PD4'!$G217&lt;&gt;"",'PD4'!$G217*VLOOKUP('PD4'!$F217,'Group Information'!$A$19:$B$25,2,0),"")</f>
        <v/>
      </c>
      <c r="I217" s="241"/>
      <c r="J217" s="16"/>
      <c r="K217" s="16"/>
      <c r="L217" s="16"/>
      <c r="M217" s="16"/>
      <c r="N217" s="23"/>
      <c r="O217" s="16"/>
      <c r="P217" s="23"/>
      <c r="Q217" s="16"/>
      <c r="R217" s="16"/>
      <c r="T217" s="23" t="str">
        <f>IF('PD4'!$S217&lt;&gt;"",'PD4'!$S217*VLOOKUP('PD4'!$R217,#REF!,2,0),"")</f>
        <v/>
      </c>
      <c r="U217" s="16"/>
      <c r="V217" s="16"/>
      <c r="W217" s="16"/>
      <c r="X217" s="16"/>
      <c r="Y217" s="16"/>
      <c r="Z217" s="16"/>
      <c r="AA217" s="16"/>
      <c r="AB217" s="16"/>
      <c r="AC217" s="16"/>
      <c r="AD217" s="16"/>
    </row>
    <row r="218" spans="1:30" ht="18" customHeight="1" x14ac:dyDescent="0.35">
      <c r="A218" s="239"/>
      <c r="B218" s="224"/>
      <c r="C218" s="224"/>
      <c r="D218" s="222"/>
      <c r="E218" s="222"/>
      <c r="F218" s="223"/>
      <c r="G218" s="432" t="str">
        <f>IF('PD4'!$F218&lt;&gt;"",'PD4'!$C218*'PD4'!$D218+E218,"")</f>
        <v/>
      </c>
      <c r="H218" s="432" t="str">
        <f>IF('PD4'!$G218&lt;&gt;"",'PD4'!$G218*VLOOKUP('PD4'!$F218,'Group Information'!$A$19:$B$25,2,0),"")</f>
        <v/>
      </c>
      <c r="I218" s="241"/>
      <c r="J218" s="16"/>
      <c r="K218" s="16"/>
      <c r="L218" s="16"/>
      <c r="M218" s="16"/>
      <c r="N218" s="23"/>
      <c r="O218" s="16"/>
      <c r="P218" s="23"/>
      <c r="Q218" s="16"/>
      <c r="R218" s="16"/>
      <c r="T218" s="23" t="str">
        <f>IF('PD4'!$S218&lt;&gt;"",'PD4'!$S218*VLOOKUP('PD4'!$R218,#REF!,2,0),"")</f>
        <v/>
      </c>
      <c r="U218" s="16"/>
      <c r="V218" s="16"/>
      <c r="W218" s="16"/>
      <c r="X218" s="16"/>
      <c r="Y218" s="16"/>
      <c r="Z218" s="16"/>
      <c r="AA218" s="16"/>
      <c r="AB218" s="16"/>
      <c r="AC218" s="16"/>
      <c r="AD218" s="16"/>
    </row>
    <row r="219" spans="1:30" ht="18" customHeight="1" x14ac:dyDescent="0.35">
      <c r="A219" s="239"/>
      <c r="B219" s="224"/>
      <c r="C219" s="224"/>
      <c r="D219" s="222"/>
      <c r="E219" s="222"/>
      <c r="F219" s="223"/>
      <c r="G219" s="432" t="str">
        <f>IF('PD4'!$F219&lt;&gt;"",'PD4'!$C219*'PD4'!$D219+E219,"")</f>
        <v/>
      </c>
      <c r="H219" s="432" t="str">
        <f>IF('PD4'!$G219&lt;&gt;"",'PD4'!$G219*VLOOKUP('PD4'!$F219,'Group Information'!$A$19:$B$25,2,0),"")</f>
        <v/>
      </c>
      <c r="I219" s="241"/>
      <c r="J219" s="16"/>
      <c r="K219" s="16"/>
      <c r="L219" s="16"/>
      <c r="M219" s="16"/>
      <c r="N219" s="23"/>
      <c r="O219" s="16"/>
      <c r="P219" s="23"/>
      <c r="Q219" s="16"/>
      <c r="R219" s="16"/>
      <c r="T219" s="23" t="str">
        <f>IF('PD4'!$S219&lt;&gt;"",'PD4'!$S219*VLOOKUP('PD4'!$R219,#REF!,2,0),"")</f>
        <v/>
      </c>
      <c r="U219" s="16"/>
      <c r="V219" s="16"/>
      <c r="W219" s="16"/>
      <c r="X219" s="16"/>
      <c r="Y219" s="16"/>
      <c r="Z219" s="16"/>
      <c r="AA219" s="16"/>
      <c r="AB219" s="16"/>
      <c r="AC219" s="16"/>
      <c r="AD219" s="16"/>
    </row>
    <row r="220" spans="1:30" ht="18" customHeight="1" x14ac:dyDescent="0.35">
      <c r="A220" s="239"/>
      <c r="B220" s="224"/>
      <c r="C220" s="224"/>
      <c r="D220" s="222"/>
      <c r="E220" s="222"/>
      <c r="F220" s="223"/>
      <c r="G220" s="432" t="str">
        <f>IF('PD4'!$F220&lt;&gt;"",'PD4'!$C220*'PD4'!$D220+E220,"")</f>
        <v/>
      </c>
      <c r="H220" s="432" t="str">
        <f>IF('PD4'!$G220&lt;&gt;"",'PD4'!$G220*VLOOKUP('PD4'!$F220,'Group Information'!$A$19:$B$25,2,0),"")</f>
        <v/>
      </c>
      <c r="I220" s="241"/>
      <c r="J220" s="16"/>
      <c r="K220" s="16"/>
      <c r="L220" s="16"/>
      <c r="M220" s="16"/>
      <c r="N220" s="23"/>
      <c r="O220" s="16"/>
      <c r="P220" s="23"/>
      <c r="Q220" s="16"/>
      <c r="R220" s="16"/>
      <c r="T220" s="23" t="str">
        <f>IF('PD4'!$S220&lt;&gt;"",'PD4'!$S220*VLOOKUP('PD4'!$R220,#REF!,2,0),"")</f>
        <v/>
      </c>
      <c r="U220" s="16"/>
      <c r="V220" s="16"/>
      <c r="W220" s="16"/>
      <c r="X220" s="16"/>
      <c r="Y220" s="16"/>
      <c r="Z220" s="16"/>
      <c r="AA220" s="16"/>
      <c r="AB220" s="16"/>
      <c r="AC220" s="16"/>
      <c r="AD220" s="16"/>
    </row>
    <row r="221" spans="1:30" ht="18" customHeight="1" x14ac:dyDescent="0.35">
      <c r="A221" s="239"/>
      <c r="B221" s="224"/>
      <c r="C221" s="224"/>
      <c r="D221" s="222"/>
      <c r="E221" s="222"/>
      <c r="F221" s="223"/>
      <c r="G221" s="432" t="str">
        <f>IF('PD4'!$F221&lt;&gt;"",'PD4'!$C221*'PD4'!$D221+E221,"")</f>
        <v/>
      </c>
      <c r="H221" s="432" t="str">
        <f>IF('PD4'!$G221&lt;&gt;"",'PD4'!$G221*VLOOKUP('PD4'!$F221,'Group Information'!$A$19:$B$25,2,0),"")</f>
        <v/>
      </c>
      <c r="I221" s="241"/>
      <c r="J221" s="16"/>
      <c r="K221" s="16"/>
      <c r="L221" s="16"/>
      <c r="M221" s="16"/>
      <c r="N221" s="23"/>
      <c r="O221" s="16"/>
      <c r="P221" s="23"/>
      <c r="Q221" s="16"/>
      <c r="R221" s="16"/>
      <c r="T221" s="23" t="str">
        <f>IF('PD4'!$S221&lt;&gt;"",'PD4'!$S221*VLOOKUP('PD4'!$R221,#REF!,2,0),"")</f>
        <v/>
      </c>
      <c r="U221" s="16"/>
      <c r="V221" s="16"/>
      <c r="W221" s="16"/>
      <c r="X221" s="16"/>
      <c r="Y221" s="16"/>
      <c r="Z221" s="16"/>
      <c r="AA221" s="16"/>
      <c r="AB221" s="16"/>
      <c r="AC221" s="16"/>
      <c r="AD221" s="16"/>
    </row>
    <row r="222" spans="1:30" ht="18" customHeight="1" x14ac:dyDescent="0.35">
      <c r="A222" s="239"/>
      <c r="B222" s="224"/>
      <c r="C222" s="224"/>
      <c r="D222" s="222"/>
      <c r="E222" s="222"/>
      <c r="F222" s="223"/>
      <c r="G222" s="432" t="str">
        <f>IF('PD4'!$F222&lt;&gt;"",'PD4'!$C222*'PD4'!$D222+E222,"")</f>
        <v/>
      </c>
      <c r="H222" s="432" t="str">
        <f>IF('PD4'!$G222&lt;&gt;"",'PD4'!$G222*VLOOKUP('PD4'!$F222,'Group Information'!$A$19:$B$25,2,0),"")</f>
        <v/>
      </c>
      <c r="I222" s="241"/>
      <c r="J222" s="16"/>
      <c r="K222" s="16"/>
      <c r="L222" s="16"/>
      <c r="M222" s="16"/>
      <c r="N222" s="23"/>
      <c r="O222" s="16"/>
      <c r="P222" s="23"/>
      <c r="Q222" s="16"/>
      <c r="R222" s="16"/>
      <c r="T222" s="23" t="str">
        <f>IF('PD4'!$S222&lt;&gt;"",'PD4'!$S222*VLOOKUP('PD4'!$R222,#REF!,2,0),"")</f>
        <v/>
      </c>
      <c r="U222" s="16"/>
      <c r="V222" s="16"/>
      <c r="W222" s="16"/>
      <c r="X222" s="16"/>
      <c r="Y222" s="16"/>
      <c r="Z222" s="16"/>
      <c r="AA222" s="16"/>
      <c r="AB222" s="16"/>
      <c r="AC222" s="16"/>
      <c r="AD222" s="16"/>
    </row>
    <row r="223" spans="1:30" ht="18" customHeight="1" x14ac:dyDescent="0.35">
      <c r="A223" s="239"/>
      <c r="B223" s="224"/>
      <c r="C223" s="224"/>
      <c r="D223" s="222"/>
      <c r="E223" s="222"/>
      <c r="F223" s="223"/>
      <c r="G223" s="432" t="str">
        <f>IF('PD4'!$F223&lt;&gt;"",'PD4'!$C223*'PD4'!$D223+E223,"")</f>
        <v/>
      </c>
      <c r="H223" s="432" t="str">
        <f>IF('PD4'!$G223&lt;&gt;"",'PD4'!$G223*VLOOKUP('PD4'!$F223,'Group Information'!$A$19:$B$25,2,0),"")</f>
        <v/>
      </c>
      <c r="I223" s="241"/>
      <c r="J223" s="16"/>
      <c r="K223" s="16"/>
      <c r="L223" s="16"/>
      <c r="M223" s="16"/>
      <c r="N223" s="23"/>
      <c r="O223" s="16"/>
      <c r="P223" s="23"/>
      <c r="Q223" s="16"/>
      <c r="R223" s="16"/>
      <c r="T223" s="23" t="str">
        <f>IF('PD4'!$S223&lt;&gt;"",'PD4'!$S223*VLOOKUP('PD4'!$R223,#REF!,2,0),"")</f>
        <v/>
      </c>
      <c r="U223" s="16"/>
      <c r="V223" s="16"/>
      <c r="W223" s="16"/>
      <c r="X223" s="16"/>
      <c r="Y223" s="16"/>
      <c r="Z223" s="16"/>
      <c r="AA223" s="16"/>
      <c r="AB223" s="16"/>
      <c r="AC223" s="16"/>
      <c r="AD223" s="16"/>
    </row>
    <row r="224" spans="1:30" ht="18" customHeight="1" x14ac:dyDescent="0.35">
      <c r="A224" s="239"/>
      <c r="B224" s="224"/>
      <c r="C224" s="224"/>
      <c r="D224" s="222"/>
      <c r="E224" s="222"/>
      <c r="F224" s="223"/>
      <c r="G224" s="432" t="str">
        <f>IF('PD4'!$F224&lt;&gt;"",'PD4'!$C224*'PD4'!$D224+E224,"")</f>
        <v/>
      </c>
      <c r="H224" s="432" t="str">
        <f>IF('PD4'!$G224&lt;&gt;"",'PD4'!$G224*VLOOKUP('PD4'!$F224,'Group Information'!$A$19:$B$25,2,0),"")</f>
        <v/>
      </c>
      <c r="I224" s="241"/>
      <c r="J224" s="16"/>
      <c r="K224" s="16"/>
      <c r="L224" s="16"/>
      <c r="M224" s="16"/>
      <c r="N224" s="23"/>
      <c r="O224" s="16"/>
      <c r="P224" s="23"/>
      <c r="Q224" s="16"/>
      <c r="R224" s="16"/>
      <c r="T224" s="23" t="str">
        <f>IF('PD4'!$S224&lt;&gt;"",'PD4'!$S224*VLOOKUP('PD4'!$R224,#REF!,2,0),"")</f>
        <v/>
      </c>
      <c r="U224" s="16"/>
      <c r="V224" s="16"/>
      <c r="W224" s="16"/>
      <c r="X224" s="16"/>
      <c r="Y224" s="16"/>
      <c r="Z224" s="16"/>
      <c r="AA224" s="16"/>
      <c r="AB224" s="16"/>
      <c r="AC224" s="16"/>
      <c r="AD224" s="16"/>
    </row>
    <row r="225" spans="1:30" ht="18" customHeight="1" x14ac:dyDescent="0.35">
      <c r="A225" s="242"/>
      <c r="B225" s="243"/>
      <c r="C225" s="243"/>
      <c r="D225" s="244"/>
      <c r="E225" s="244"/>
      <c r="F225" s="245"/>
      <c r="G225" s="433" t="str">
        <f>IF('PD4'!$F225&lt;&gt;"",'PD4'!$C225*'PD4'!$D225+E225,"")</f>
        <v/>
      </c>
      <c r="H225" s="433" t="str">
        <f>IF('PD4'!$G225&lt;&gt;"",'PD4'!$G225*VLOOKUP('PD4'!$F225,'Group Information'!$A$19:$B$25,2,0),"")</f>
        <v/>
      </c>
      <c r="I225" s="246"/>
      <c r="J225" s="16"/>
      <c r="K225" s="16"/>
      <c r="L225" s="16"/>
      <c r="M225" s="16"/>
      <c r="N225" s="23"/>
      <c r="O225" s="16"/>
      <c r="P225" s="23"/>
      <c r="Q225" s="16"/>
      <c r="R225" s="16"/>
      <c r="T225" s="23" t="str">
        <f>IF('PD4'!$S225&lt;&gt;"",'PD4'!$S225*VLOOKUP('PD4'!$R225,#REF!,2,0),"")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IF('PD4'!$W226&lt;&gt;"",'PD4'!$W226*VLOOKUP('PD4'!$V226,#REF!,2,0),"")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IF('PD4'!$V227&lt;&gt;"",'PD4'!$V227*VLOOKUP('PD4'!$U227,#REF!,2,0),"")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IF('PD4'!$V228&lt;&gt;"",'PD4'!$V228*VLOOKUP('PD4'!$U228,#REF!,2,0),"")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IF('PD4'!$V229&lt;&gt;"",'PD4'!$V229*VLOOKUP('PD4'!$U229,#REF!,2,0),"")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IF('PD4'!$V230&lt;&gt;"",'PD4'!$V230*VLOOKUP('PD4'!$U230,#REF!,2,0),"")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IF('PD4'!$V231&lt;&gt;"",'PD4'!$V231*VLOOKUP('PD4'!$U231,#REF!,2,0),"")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IF('PD4'!$V232&lt;&gt;"",'PD4'!$V232*VLOOKUP('PD4'!$U232,#REF!,2,0),"")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IF('PD4'!$V233&lt;&gt;"",'PD4'!$V233*VLOOKUP('PD4'!$U233,#REF!,2,0),"")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IF('PD4'!$V234&lt;&gt;"",'PD4'!$V234*VLOOKUP('PD4'!$U234,#REF!,2,0),"")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IF('PD4'!$V235&lt;&gt;"",'PD4'!$V235*VLOOKUP('PD4'!$U235,#REF!,2,0),"")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IF('PD4'!$V236&lt;&gt;"",'PD4'!$V236*VLOOKUP('PD4'!$U236,#REF!,2,0),"")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IF('PD4'!$V237&lt;&gt;"",'PD4'!$V237*VLOOKUP('PD4'!$U237,#REF!,2,0),"")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IF('PD4'!$V238&lt;&gt;"",'PD4'!$V238*VLOOKUP('PD4'!$U238,#REF!,2,0),"")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IF('PD4'!$V239&lt;&gt;"",'PD4'!$V239*VLOOKUP('PD4'!$U239,#REF!,2,0),"")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IF('PD4'!$V240&lt;&gt;"",'PD4'!$V240*VLOOKUP('PD4'!$U240,#REF!,2,0),"")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IF('PD4'!$V241&lt;&gt;"",'PD4'!$V241*VLOOKUP('PD4'!$U241,#REF!,2,0),"")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IF('PD4'!$V242&lt;&gt;"",'PD4'!$V242*VLOOKUP('PD4'!$U242,#REF!,2,0),"")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IF('PD4'!$V243&lt;&gt;"",'PD4'!$V243*VLOOKUP('PD4'!$U243,#REF!,2,0),"")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IF('PD4'!$V244&lt;&gt;"",'PD4'!$V244*VLOOKUP('PD4'!$U244,#REF!,2,0),"")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IF('PD4'!$V245&lt;&gt;"",'PD4'!$V245*VLOOKUP('PD4'!$U245,#REF!,2,0),"")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IF('PD4'!$V246&lt;&gt;"",'PD4'!$V246*VLOOKUP('PD4'!$U246,#REF!,2,0),"")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IF('PD4'!$V247&lt;&gt;"",'PD4'!$V247*VLOOKUP('PD4'!$U247,#REF!,2,0),"")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IF('PD4'!$V248&lt;&gt;"",'PD4'!$V248*VLOOKUP('PD4'!$U248,#REF!,2,0),"")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IF('PD4'!$V249&lt;&gt;"",'PD4'!$V249*VLOOKUP('PD4'!$U249,#REF!,2,0),"")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IF('PD4'!$V250&lt;&gt;"",'PD4'!$V250*VLOOKUP('PD4'!$U250,#REF!,2,0),"")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IF('PD4'!$V251&lt;&gt;"",'PD4'!$V251*VLOOKUP('PD4'!$U251,#REF!,2,0),"")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IF('PD4'!$V252&lt;&gt;"",'PD4'!$V252*VLOOKUP('PD4'!$U252,#REF!,2,0),"")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IF('PD4'!$V253&lt;&gt;"",'PD4'!$V253*VLOOKUP('PD4'!$U253,#REF!,2,0),"")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IF('PD4'!$V254&lt;&gt;"",'PD4'!$V254*VLOOKUP('PD4'!$U254,#REF!,2,0),"")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IF('PD4'!$V255&lt;&gt;"",'PD4'!$V255*VLOOKUP('PD4'!$U255,#REF!,2,0),"")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IF('PD4'!$V256&lt;&gt;"",'PD4'!$V256*VLOOKUP('PD4'!$U256,#REF!,2,0),"")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IF('PD4'!$V257&lt;&gt;"",'PD4'!$V257*VLOOKUP('PD4'!$U257,#REF!,2,0),"")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IF('PD4'!$V258&lt;&gt;"",'PD4'!$V258*VLOOKUP('PD4'!$U258,#REF!,2,0),"")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IF('PD4'!$V259&lt;&gt;"",'PD4'!$V259*VLOOKUP('PD4'!$U259,#REF!,2,0),"")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IF('PD4'!$V260&lt;&gt;"",'PD4'!$V260*VLOOKUP('PD4'!$U260,#REF!,2,0),"")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IF('PD4'!$V261&lt;&gt;"",'PD4'!$V261*VLOOKUP('PD4'!$U261,#REF!,2,0),"")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IF('PD4'!$V262&lt;&gt;"",'PD4'!$V262*VLOOKUP('PD4'!$U262,#REF!,2,0),"")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IF('PD4'!$V263&lt;&gt;"",'PD4'!$V263*VLOOKUP('PD4'!$U263,#REF!,2,0),"")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IF('PD4'!$V264&lt;&gt;"",'PD4'!$V264*VLOOKUP('PD4'!$U264,#REF!,2,0),"")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IF('PD4'!$V265&lt;&gt;"",'PD4'!$V265*VLOOKUP('PD4'!$U265,#REF!,2,0),"")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IF('PD4'!$V266&lt;&gt;"",'PD4'!$V266*VLOOKUP('PD4'!$U266,#REF!,2,0),"")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IF('PD4'!$V267&lt;&gt;"",'PD4'!$V267*VLOOKUP('PD4'!$U267,#REF!,2,0),"")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IF('PD4'!$V268&lt;&gt;"",'PD4'!$V268*VLOOKUP('PD4'!$U268,#REF!,2,0),"")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IF('PD4'!$V269&lt;&gt;"",'PD4'!$V269*VLOOKUP('PD4'!$U269,#REF!,2,0),"")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IF('PD4'!$V270&lt;&gt;"",'PD4'!$V270*VLOOKUP('PD4'!$U270,#REF!,2,0),"")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IF('PD4'!$V271&lt;&gt;"",'PD4'!$V271*VLOOKUP('PD4'!$U271,#REF!,2,0),"")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IF('PD4'!$V272&lt;&gt;"",'PD4'!$V272*VLOOKUP('PD4'!$U272,#REF!,2,0),"")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IF('PD4'!$V273&lt;&gt;"",'PD4'!$V273*VLOOKUP('PD4'!$U273,#REF!,2,0),"")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IF('PD4'!$V274&lt;&gt;"",'PD4'!$V274*VLOOKUP('PD4'!$U274,#REF!,2,0),"")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IF('PD4'!$V275&lt;&gt;"",'PD4'!$V275*VLOOKUP('PD4'!$U275,#REF!,2,0),"")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IF('PD4'!$V276&lt;&gt;"",'PD4'!$V276*VLOOKUP('PD4'!$U276,#REF!,2,0),"")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IF('PD4'!$V277&lt;&gt;"",'PD4'!$V277*VLOOKUP('PD4'!$U277,#REF!,2,0),"")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IF('PD4'!$V278&lt;&gt;"",'PD4'!$V278*VLOOKUP('PD4'!$U278,#REF!,2,0),"")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IF('PD4'!$V279&lt;&gt;"",'PD4'!$V279*VLOOKUP('PD4'!$U279,#REF!,2,0),"")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IF('PD4'!$V280&lt;&gt;"",'PD4'!$V280*VLOOKUP('PD4'!$U280,#REF!,2,0),"")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IF('PD4'!$V281&lt;&gt;"",'PD4'!$V281*VLOOKUP('PD4'!$U281,#REF!,2,0),"")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IF('PD4'!$V282&lt;&gt;"",'PD4'!$V282*VLOOKUP('PD4'!$U282,#REF!,2,0),"")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IF('PD4'!$V283&lt;&gt;"",'PD4'!$V283*VLOOKUP('PD4'!$U283,#REF!,2,0),"")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IF('PD4'!$V284&lt;&gt;"",'PD4'!$V284*VLOOKUP('PD4'!$U284,#REF!,2,0),"")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IF('PD4'!$V285&lt;&gt;"",'PD4'!$V285*VLOOKUP('PD4'!$U285,#REF!,2,0),"")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IF('PD4'!$V286&lt;&gt;"",'PD4'!$V286*VLOOKUP('PD4'!$U286,#REF!,2,0),"")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IF('PD4'!$V287&lt;&gt;"",'PD4'!$V287*VLOOKUP('PD4'!$U287,#REF!,2,0),"")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IF('PD4'!$V288&lt;&gt;"",'PD4'!$V288*VLOOKUP('PD4'!$U288,#REF!,2,0),"")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IF('PD4'!$V289&lt;&gt;"",'PD4'!$V289*VLOOKUP('PD4'!$U289,#REF!,2,0),"")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IF('PD4'!$V290&lt;&gt;"",'PD4'!$V290*VLOOKUP('PD4'!$U290,#REF!,2,0),"")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IF('PD4'!$V291&lt;&gt;"",'PD4'!$V291*VLOOKUP('PD4'!$U291,#REF!,2,0),"")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IF('PD4'!$V292&lt;&gt;"",'PD4'!$V292*VLOOKUP('PD4'!$U292,#REF!,2,0),"")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IF('PD4'!$V293&lt;&gt;"",'PD4'!$V293*VLOOKUP('PD4'!$U293,#REF!,2,0),"")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IF('PD4'!$V294&lt;&gt;"",'PD4'!$V294*VLOOKUP('PD4'!$U294,#REF!,2,0),"")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IF('PD4'!$V295&lt;&gt;"",'PD4'!$V295*VLOOKUP('PD4'!$U295,#REF!,2,0),"")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IF('PD4'!$V296&lt;&gt;"",'PD4'!$V296*VLOOKUP('PD4'!$U296,#REF!,2,0),"")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IF('PD4'!$V297&lt;&gt;"",'PD4'!$V297*VLOOKUP('PD4'!$U297,#REF!,2,0),"")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IF('PD4'!$V298&lt;&gt;"",'PD4'!$V298*VLOOKUP('PD4'!$U298,#REF!,2,0),"")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IF('PD4'!$V299&lt;&gt;"",'PD4'!$V299*VLOOKUP('PD4'!$U299,#REF!,2,0),"")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IF('PD4'!$V300&lt;&gt;"",'PD4'!$V300*VLOOKUP('PD4'!$U300,#REF!,2,0),"")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IF('PD4'!$V301&lt;&gt;"",'PD4'!$V301*VLOOKUP('PD4'!$U301,#REF!,2,0),"")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IF('PD4'!$V302&lt;&gt;"",'PD4'!$V302*VLOOKUP('PD4'!$U302,#REF!,2,0),"")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IF('PD4'!$V303&lt;&gt;"",'PD4'!$V303*VLOOKUP('PD4'!$U303,#REF!,2,0),"")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IF('PD4'!$V304&lt;&gt;"",'PD4'!$V304*VLOOKUP('PD4'!$U304,#REF!,2,0),"")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IF('PD4'!$V305&lt;&gt;"",'PD4'!$V305*VLOOKUP('PD4'!$U305,#REF!,2,0),"")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IF('PD4'!$V306&lt;&gt;"",'PD4'!$V306*VLOOKUP('PD4'!$U306,#REF!,2,0),"")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IF('PD4'!$V307&lt;&gt;"",'PD4'!$V307*VLOOKUP('PD4'!$U307,#REF!,2,0),"")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IF('PD4'!$V308&lt;&gt;"",'PD4'!$V308*VLOOKUP('PD4'!$U308,#REF!,2,0),"")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IF('PD4'!$V309&lt;&gt;"",'PD4'!$V309*VLOOKUP('PD4'!$U309,#REF!,2,0),"")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IF('PD4'!$V310&lt;&gt;"",'PD4'!$V310*VLOOKUP('PD4'!$U310,#REF!,2,0),"")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IF('PD4'!$V311&lt;&gt;"",'PD4'!$V311*VLOOKUP('PD4'!$U311,#REF!,2,0),"")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IF('PD4'!$V312&lt;&gt;"",'PD4'!$V312*VLOOKUP('PD4'!$U312,#REF!,2,0),"")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IF('PD4'!$V313&lt;&gt;"",'PD4'!$V313*VLOOKUP('PD4'!$U313,#REF!,2,0),"")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IF('PD4'!$V314&lt;&gt;"",'PD4'!$V314*VLOOKUP('PD4'!$U314,#REF!,2,0),"")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IF('PD4'!$V315&lt;&gt;"",'PD4'!$V315*VLOOKUP('PD4'!$U315,#REF!,2,0),"")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IF('PD4'!$V316&lt;&gt;"",'PD4'!$V316*VLOOKUP('PD4'!$U316,#REF!,2,0),"")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IF('PD4'!$V317&lt;&gt;"",'PD4'!$V317*VLOOKUP('PD4'!$U317,#REF!,2,0),"")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IF('PD4'!$V318&lt;&gt;"",'PD4'!$V318*VLOOKUP('PD4'!$U318,#REF!,2,0),"")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IF('PD4'!$V319&lt;&gt;"",'PD4'!$V319*VLOOKUP('PD4'!$U319,#REF!,2,0),"")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IF('PD4'!$V320&lt;&gt;"",'PD4'!$V320*VLOOKUP('PD4'!$U320,#REF!,2,0),"")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IF('PD4'!$V321&lt;&gt;"",'PD4'!$V321*VLOOKUP('PD4'!$U321,#REF!,2,0),"")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IF('PD4'!$V322&lt;&gt;"",'PD4'!$V322*VLOOKUP('PD4'!$U322,#REF!,2,0),"")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IF('PD4'!$V323&lt;&gt;"",'PD4'!$V323*VLOOKUP('PD4'!$U323,#REF!,2,0),"")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IF('PD4'!$V324&lt;&gt;"",'PD4'!$V324*VLOOKUP('PD4'!$U324,#REF!,2,0),"")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IF('PD4'!$V325&lt;&gt;"",'PD4'!$V325*VLOOKUP('PD4'!$U325,#REF!,2,0),"")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IF('PD4'!$V326&lt;&gt;"",'PD4'!$V326*VLOOKUP('PD4'!$U326,#REF!,2,0),"")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IF('PD4'!$V327&lt;&gt;"",'PD4'!$V327*VLOOKUP('PD4'!$U327,#REF!,2,0),"")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IF('PD4'!$V328&lt;&gt;"",'PD4'!$V328*VLOOKUP('PD4'!$U328,#REF!,2,0),"")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IF('PD4'!$V329&lt;&gt;"",'PD4'!$V329*VLOOKUP('PD4'!$U329,#REF!,2,0),"")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IF('PD4'!$V330&lt;&gt;"",'PD4'!$V330*VLOOKUP('PD4'!$U330,#REF!,2,0),"")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IF('PD4'!$V331&lt;&gt;"",'PD4'!$V331*VLOOKUP('PD4'!$U331,#REF!,2,0),"")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IF('PD4'!$V332&lt;&gt;"",'PD4'!$V332*VLOOKUP('PD4'!$U332,#REF!,2,0),"")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IF('PD4'!$V333&lt;&gt;"",'PD4'!$V333*VLOOKUP('PD4'!$U333,#REF!,2,0),"")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IF('PD4'!$V334&lt;&gt;"",'PD4'!$V334*VLOOKUP('PD4'!$U334,#REF!,2,0),"")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IF('PD4'!$V335&lt;&gt;"",'PD4'!$V335*VLOOKUP('PD4'!$U335,#REF!,2,0),"")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IF('PD4'!$V336&lt;&gt;"",'PD4'!$V336*VLOOKUP('PD4'!$U336,#REF!,2,0),"")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IF('PD4'!$V337&lt;&gt;"",'PD4'!$V337*VLOOKUP('PD4'!$U337,#REF!,2,0),"")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IF('PD4'!$V338&lt;&gt;"",'PD4'!$V338*VLOOKUP('PD4'!$U338,#REF!,2,0),"")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IF('PD4'!$V339&lt;&gt;"",'PD4'!$V339*VLOOKUP('PD4'!$U339,#REF!,2,0),"")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IF('PD4'!$V340&lt;&gt;"",'PD4'!$V340*VLOOKUP('PD4'!$U340,#REF!,2,0),"")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IF('PD4'!$V341&lt;&gt;"",'PD4'!$V341*VLOOKUP('PD4'!$U341,#REF!,2,0),"")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IF('PD4'!$V342&lt;&gt;"",'PD4'!$V342*VLOOKUP('PD4'!$U342,#REF!,2,0),"")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IF('PD4'!$V343&lt;&gt;"",'PD4'!$V343*VLOOKUP('PD4'!$U343,#REF!,2,0),"")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IF('PD4'!$V344&lt;&gt;"",'PD4'!$V344*VLOOKUP('PD4'!$U344,#REF!,2,0),"")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IF('PD4'!$V345&lt;&gt;"",'PD4'!$V345*VLOOKUP('PD4'!$U345,#REF!,2,0),"")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IF('PD4'!$V346&lt;&gt;"",'PD4'!$V346*VLOOKUP('PD4'!$U346,#REF!,2,0),"")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IF('PD4'!$V347&lt;&gt;"",'PD4'!$V347*VLOOKUP('PD4'!$U347,#REF!,2,0),"")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IF('PD4'!$V348&lt;&gt;"",'PD4'!$V348*VLOOKUP('PD4'!$U348,#REF!,2,0),"")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IF('PD4'!$V349&lt;&gt;"",'PD4'!$V349*VLOOKUP('PD4'!$U349,#REF!,2,0),"")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IF('PD4'!$V350&lt;&gt;"",'PD4'!$V350*VLOOKUP('PD4'!$U350,#REF!,2,0),"")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IF('PD4'!$V351&lt;&gt;"",'PD4'!$V351*VLOOKUP('PD4'!$U351,#REF!,2,0),"")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IF('PD4'!$V352&lt;&gt;"",'PD4'!$V352*VLOOKUP('PD4'!$U352,#REF!,2,0),"")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IF('PD4'!$V353&lt;&gt;"",'PD4'!$V353*VLOOKUP('PD4'!$U353,#REF!,2,0),"")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IF('PD4'!$V354&lt;&gt;"",'PD4'!$V354*VLOOKUP('PD4'!$U354,#REF!,2,0),"")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IF('PD4'!$V355&lt;&gt;"",'PD4'!$V355*VLOOKUP('PD4'!$U355,#REF!,2,0),"")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IF('PD4'!$V356&lt;&gt;"",'PD4'!$V356*VLOOKUP('PD4'!$U356,#REF!,2,0),"")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IF('PD4'!$V357&lt;&gt;"",'PD4'!$V357*VLOOKUP('PD4'!$U357,#REF!,2,0),"")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IF('PD4'!$V358&lt;&gt;"",'PD4'!$V358*VLOOKUP('PD4'!$U358,#REF!,2,0),"")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IF('PD4'!$V359&lt;&gt;"",'PD4'!$V359*VLOOKUP('PD4'!$U359,#REF!,2,0),"")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IF('PD4'!$V360&lt;&gt;"",'PD4'!$V360*VLOOKUP('PD4'!$U360,#REF!,2,0),"")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IF('PD4'!$V361&lt;&gt;"",'PD4'!$V361*VLOOKUP('PD4'!$U361,#REF!,2,0),"")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IF('PD4'!$V362&lt;&gt;"",'PD4'!$V362*VLOOKUP('PD4'!$U362,#REF!,2,0),"")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IF('PD4'!$V363&lt;&gt;"",'PD4'!$V363*VLOOKUP('PD4'!$U363,#REF!,2,0),"")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IF('PD4'!$V364&lt;&gt;"",'PD4'!$V364*VLOOKUP('PD4'!$U364,#REF!,2,0),"")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IF('PD4'!$V365&lt;&gt;"",'PD4'!$V365*VLOOKUP('PD4'!$U365,#REF!,2,0),"")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IF('PD4'!$V366&lt;&gt;"",'PD4'!$V366*VLOOKUP('PD4'!$U366,#REF!,2,0),"")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IF('PD4'!$V367&lt;&gt;"",'PD4'!$V367*VLOOKUP('PD4'!$U367,#REF!,2,0),"")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IF('PD4'!$V368&lt;&gt;"",'PD4'!$V368*VLOOKUP('PD4'!$U368,#REF!,2,0),"")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IF('PD4'!$V369&lt;&gt;"",'PD4'!$V369*VLOOKUP('PD4'!$U369,#REF!,2,0),"")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IF('PD4'!$V370&lt;&gt;"",'PD4'!$V370*VLOOKUP('PD4'!$U370,#REF!,2,0),"")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IF('PD4'!$V371&lt;&gt;"",'PD4'!$V371*VLOOKUP('PD4'!$U371,#REF!,2,0),"")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IF('PD4'!$V372&lt;&gt;"",'PD4'!$V372*VLOOKUP('PD4'!$U372,#REF!,2,0),"")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IF('PD4'!$V373&lt;&gt;"",'PD4'!$V373*VLOOKUP('PD4'!$U373,#REF!,2,0),"")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IF('PD4'!$V374&lt;&gt;"",'PD4'!$V374*VLOOKUP('PD4'!$U374,#REF!,2,0),"")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IF('PD4'!$V375&lt;&gt;"",'PD4'!$V375*VLOOKUP('PD4'!$U375,#REF!,2,0),"")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IF('PD4'!$V376&lt;&gt;"",'PD4'!$V376*VLOOKUP('PD4'!$U376,#REF!,2,0),"")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IF('PD4'!$V377&lt;&gt;"",'PD4'!$V377*VLOOKUP('PD4'!$U377,#REF!,2,0),"")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IF('PD4'!$V378&lt;&gt;"",'PD4'!$V378*VLOOKUP('PD4'!$U378,#REF!,2,0),"")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IF('PD4'!$V379&lt;&gt;"",'PD4'!$V379*VLOOKUP('PD4'!$U379,#REF!,2,0),"")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IF('PD4'!$V380&lt;&gt;"",'PD4'!$V380*VLOOKUP('PD4'!$U380,#REF!,2,0),"")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IF('PD4'!$V381&lt;&gt;"",'PD4'!$V381*VLOOKUP('PD4'!$U381,#REF!,2,0),"")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IF('PD4'!$V382&lt;&gt;"",'PD4'!$V382*VLOOKUP('PD4'!$U382,#REF!,2,0),"")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IF('PD4'!$V383&lt;&gt;"",'PD4'!$V383*VLOOKUP('PD4'!$U383,#REF!,2,0),"")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IF('PD4'!$V384&lt;&gt;"",'PD4'!$V384*VLOOKUP('PD4'!$U384,#REF!,2,0),"")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IF('PD4'!$V385&lt;&gt;"",'PD4'!$V385*VLOOKUP('PD4'!$U385,#REF!,2,0),"")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IF('PD4'!$V386&lt;&gt;"",'PD4'!$V386*VLOOKUP('PD4'!$U386,#REF!,2,0),"")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IF('PD4'!$V387&lt;&gt;"",'PD4'!$V387*VLOOKUP('PD4'!$U387,#REF!,2,0),"")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IF('PD4'!$V388&lt;&gt;"",'PD4'!$V388*VLOOKUP('PD4'!$U388,#REF!,2,0),"")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IF('PD4'!$V389&lt;&gt;"",'PD4'!$V389*VLOOKUP('PD4'!$U389,#REF!,2,0),"")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IF('PD4'!$V390&lt;&gt;"",'PD4'!$V390*VLOOKUP('PD4'!$U390,#REF!,2,0),"")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IF('PD4'!$V391&lt;&gt;"",'PD4'!$V391*VLOOKUP('PD4'!$U391,#REF!,2,0),"")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IF('PD4'!$V392&lt;&gt;"",'PD4'!$V392*VLOOKUP('PD4'!$U392,#REF!,2,0),"")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IF('PD4'!$V393&lt;&gt;"",'PD4'!$V393*VLOOKUP('PD4'!$U393,#REF!,2,0),"")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IF('PD4'!$V394&lt;&gt;"",'PD4'!$V394*VLOOKUP('PD4'!$U394,#REF!,2,0),"")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IF('PD4'!$V395&lt;&gt;"",'PD4'!$V395*VLOOKUP('PD4'!$U395,#REF!,2,0),"")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IF('PD4'!$V396&lt;&gt;"",'PD4'!$V396*VLOOKUP('PD4'!$U396,#REF!,2,0),"")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IF('PD4'!$V397&lt;&gt;"",'PD4'!$V397*VLOOKUP('PD4'!$U397,#REF!,2,0),"")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IF('PD4'!$V398&lt;&gt;"",'PD4'!$V398*VLOOKUP('PD4'!$U398,#REF!,2,0),"")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IF('PD4'!$V399&lt;&gt;"",'PD4'!$V399*VLOOKUP('PD4'!$U399,#REF!,2,0),"")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IF('PD4'!$V400&lt;&gt;"",'PD4'!$V400*VLOOKUP('PD4'!$U400,#REF!,2,0),"")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IF('PD4'!$V401&lt;&gt;"",'PD4'!$V401*VLOOKUP('PD4'!$U401,#REF!,2,0),"")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IF('PD4'!$V402&lt;&gt;"",'PD4'!$V402*VLOOKUP('PD4'!$U402,#REF!,2,0),"")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IF('PD4'!$V403&lt;&gt;"",'PD4'!$V403*VLOOKUP('PD4'!$U403,#REF!,2,0),"")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IF('PD4'!$V404&lt;&gt;"",'PD4'!$V404*VLOOKUP('PD4'!$U404,#REF!,2,0),"")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IF('PD4'!$V405&lt;&gt;"",'PD4'!$V405*VLOOKUP('PD4'!$U405,#REF!,2,0),"")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IF('PD4'!$V406&lt;&gt;"",'PD4'!$V406*VLOOKUP('PD4'!$U406,#REF!,2,0),"")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IF('PD4'!$V407&lt;&gt;"",'PD4'!$V407*VLOOKUP('PD4'!$U407,#REF!,2,0),"")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IF('PD4'!$V408&lt;&gt;"",'PD4'!$V408*VLOOKUP('PD4'!$U408,#REF!,2,0),"")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IF('PD4'!$V409&lt;&gt;"",'PD4'!$V409*VLOOKUP('PD4'!$U409,#REF!,2,0),"")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IF('PD4'!$V410&lt;&gt;"",'PD4'!$V410*VLOOKUP('PD4'!$U410,#REF!,2,0),"")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IF('PD4'!$V411&lt;&gt;"",'PD4'!$V411*VLOOKUP('PD4'!$U411,#REF!,2,0),"")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IF('PD4'!$V412&lt;&gt;"",'PD4'!$V412*VLOOKUP('PD4'!$U412,#REF!,2,0),"")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IF('PD4'!$V413&lt;&gt;"",'PD4'!$V413*VLOOKUP('PD4'!$U413,#REF!,2,0),"")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IF('PD4'!$V414&lt;&gt;"",'PD4'!$V414*VLOOKUP('PD4'!$U414,#REF!,2,0),"")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IF('PD4'!$V415&lt;&gt;"",'PD4'!$V415*VLOOKUP('PD4'!$U415,#REF!,2,0),"")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IF('PD4'!$V416&lt;&gt;"",'PD4'!$V416*VLOOKUP('PD4'!$U416,#REF!,2,0),"")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IF('PD4'!$V417&lt;&gt;"",'PD4'!$V417*VLOOKUP('PD4'!$U417,#REF!,2,0),"")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IF('PD4'!$V418&lt;&gt;"",'PD4'!$V418*VLOOKUP('PD4'!$U418,#REF!,2,0),"")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IF('PD4'!$V419&lt;&gt;"",'PD4'!$V419*VLOOKUP('PD4'!$U419,#REF!,2,0),"")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IF('PD4'!$V420&lt;&gt;"",'PD4'!$V420*VLOOKUP('PD4'!$U420,#REF!,2,0),"")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IF('PD4'!$V421&lt;&gt;"",'PD4'!$V421*VLOOKUP('PD4'!$U421,#REF!,2,0),"")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IF('PD4'!$V422&lt;&gt;"",'PD4'!$V422*VLOOKUP('PD4'!$U422,#REF!,2,0),"")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IF('PD4'!$V423&lt;&gt;"",'PD4'!$V423*VLOOKUP('PD4'!$U423,#REF!,2,0),"")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IF('PD4'!$V424&lt;&gt;"",'PD4'!$V424*VLOOKUP('PD4'!$U424,#REF!,2,0),"")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IF('PD4'!$V425&lt;&gt;"",'PD4'!$V425*VLOOKUP('PD4'!$U425,#REF!,2,0),"")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IF('PD4'!$V426&lt;&gt;"",'PD4'!$V426*VLOOKUP('PD4'!$U426,#REF!,2,0),"")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IF('PD4'!$V427&lt;&gt;"",'PD4'!$V427*VLOOKUP('PD4'!$U427,#REF!,2,0),"")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IF('PD4'!$V428&lt;&gt;"",'PD4'!$V428*VLOOKUP('PD4'!$U428,#REF!,2,0),"")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IF('PD4'!$V429&lt;&gt;"",'PD4'!$V429*VLOOKUP('PD4'!$U429,#REF!,2,0),"")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IF('PD4'!$V430&lt;&gt;"",'PD4'!$V430*VLOOKUP('PD4'!$U430,#REF!,2,0),"")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IF('PD4'!$V431&lt;&gt;"",'PD4'!$V431*VLOOKUP('PD4'!$U431,#REF!,2,0),"")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IF('PD4'!$V432&lt;&gt;"",'PD4'!$V432*VLOOKUP('PD4'!$U432,#REF!,2,0),"")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IF('PD4'!$V433&lt;&gt;"",'PD4'!$V433*VLOOKUP('PD4'!$U433,#REF!,2,0),"")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IF('PD4'!$V434&lt;&gt;"",'PD4'!$V434*VLOOKUP('PD4'!$U434,#REF!,2,0),"")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IF('PD4'!$V435&lt;&gt;"",'PD4'!$V435*VLOOKUP('PD4'!$U435,#REF!,2,0),"")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IF('PD4'!$V436&lt;&gt;"",'PD4'!$V436*VLOOKUP('PD4'!$U436,#REF!,2,0),"")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IF('PD4'!$V437&lt;&gt;"",'PD4'!$V437*VLOOKUP('PD4'!$U437,#REF!,2,0),"")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IF('PD4'!$V438&lt;&gt;"",'PD4'!$V438*VLOOKUP('PD4'!$U438,#REF!,2,0),"")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IF('PD4'!$V439&lt;&gt;"",'PD4'!$V439*VLOOKUP('PD4'!$U439,#REF!,2,0),"")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IF('PD4'!$V440&lt;&gt;"",'PD4'!$V440*VLOOKUP('PD4'!$U440,#REF!,2,0),"")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IF('PD4'!$V441&lt;&gt;"",'PD4'!$V441*VLOOKUP('PD4'!$U441,#REF!,2,0),"")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IF('PD4'!$V442&lt;&gt;"",'PD4'!$V442*VLOOKUP('PD4'!$U442,#REF!,2,0),"")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IF('PD4'!$V443&lt;&gt;"",'PD4'!$V443*VLOOKUP('PD4'!$U443,#REF!,2,0),"")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IF('PD4'!$V444&lt;&gt;"",'PD4'!$V444*VLOOKUP('PD4'!$U444,#REF!,2,0),"")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IF('PD4'!$V445&lt;&gt;"",'PD4'!$V445*VLOOKUP('PD4'!$U445,#REF!,2,0),"")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IF('PD4'!$V446&lt;&gt;"",'PD4'!$V446*VLOOKUP('PD4'!$U446,#REF!,2,0),"")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IF('PD4'!$V447&lt;&gt;"",'PD4'!$V447*VLOOKUP('PD4'!$U447,#REF!,2,0),"")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IF('PD4'!$V448&lt;&gt;"",'PD4'!$V448*VLOOKUP('PD4'!$U448,#REF!,2,0),"")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IF('PD4'!$V449&lt;&gt;"",'PD4'!$V449*VLOOKUP('PD4'!$U449,#REF!,2,0),"")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IF('PD4'!$V450&lt;&gt;"",'PD4'!$V450*VLOOKUP('PD4'!$U450,#REF!,2,0),"")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IF('PD4'!$V451&lt;&gt;"",'PD4'!$V451*VLOOKUP('PD4'!$U451,#REF!,2,0),"")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IF('PD4'!$V452&lt;&gt;"",'PD4'!$V452*VLOOKUP('PD4'!$U452,#REF!,2,0),"")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IF('PD4'!$V453&lt;&gt;"",'PD4'!$V453*VLOOKUP('PD4'!$U453,#REF!,2,0),"")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IF('PD4'!$V454&lt;&gt;"",'PD4'!$V454*VLOOKUP('PD4'!$U454,#REF!,2,0),"")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IF('PD4'!$V455&lt;&gt;"",'PD4'!$V455*VLOOKUP('PD4'!$U455,#REF!,2,0),"")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IF('PD4'!$V456&lt;&gt;"",'PD4'!$V456*VLOOKUP('PD4'!$U456,#REF!,2,0),"")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IF('PD4'!$V457&lt;&gt;"",'PD4'!$V457*VLOOKUP('PD4'!$U457,#REF!,2,0),"")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IF('PD4'!$V458&lt;&gt;"",'PD4'!$V458*VLOOKUP('PD4'!$U458,#REF!,2,0),"")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IF('PD4'!$V459&lt;&gt;"",'PD4'!$V459*VLOOKUP('PD4'!$U459,#REF!,2,0),"")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IF('PD4'!$V460&lt;&gt;"",'PD4'!$V460*VLOOKUP('PD4'!$U460,#REF!,2,0),"")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IF('PD4'!$V461&lt;&gt;"",'PD4'!$V461*VLOOKUP('PD4'!$U461,#REF!,2,0),"")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IF('PD4'!$V462&lt;&gt;"",'PD4'!$V462*VLOOKUP('PD4'!$U462,#REF!,2,0),"")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IF('PD4'!$V463&lt;&gt;"",'PD4'!$V463*VLOOKUP('PD4'!$U463,#REF!,2,0),"")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IF('PD4'!$V464&lt;&gt;"",'PD4'!$V464*VLOOKUP('PD4'!$U464,#REF!,2,0),"")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IF('PD4'!$V465&lt;&gt;"",'PD4'!$V465*VLOOKUP('PD4'!$U465,#REF!,2,0),"")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IF('PD4'!$V466&lt;&gt;"",'PD4'!$V466*VLOOKUP('PD4'!$U466,#REF!,2,0),"")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IF('PD4'!$V467&lt;&gt;"",'PD4'!$V467*VLOOKUP('PD4'!$U467,#REF!,2,0),"")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IF('PD4'!$V468&lt;&gt;"",'PD4'!$V468*VLOOKUP('PD4'!$U468,#REF!,2,0),"")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IF('PD4'!$V469&lt;&gt;"",'PD4'!$V469*VLOOKUP('PD4'!$U469,#REF!,2,0),"")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IF('PD4'!$V470&lt;&gt;"",'PD4'!$V470*VLOOKUP('PD4'!$U470,#REF!,2,0),"")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IF('PD4'!$V471&lt;&gt;"",'PD4'!$V471*VLOOKUP('PD4'!$U471,#REF!,2,0),"")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IF('PD4'!$V472&lt;&gt;"",'PD4'!$V472*VLOOKUP('PD4'!$U472,#REF!,2,0),"")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IF('PD4'!$V473&lt;&gt;"",'PD4'!$V473*VLOOKUP('PD4'!$U473,#REF!,2,0),"")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IF('PD4'!$V474&lt;&gt;"",'PD4'!$V474*VLOOKUP('PD4'!$U474,#REF!,2,0),"")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IF('PD4'!$V475&lt;&gt;"",'PD4'!$V475*VLOOKUP('PD4'!$U475,#REF!,2,0),"")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IF('PD4'!$V476&lt;&gt;"",'PD4'!$V476*VLOOKUP('PD4'!$U476,#REF!,2,0),"")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IF('PD4'!$V477&lt;&gt;"",'PD4'!$V477*VLOOKUP('PD4'!$U477,#REF!,2,0),"")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IF('PD4'!$V478&lt;&gt;"",'PD4'!$V478*VLOOKUP('PD4'!$U478,#REF!,2,0),"")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IF('PD4'!$V479&lt;&gt;"",'PD4'!$V479*VLOOKUP('PD4'!$U479,#REF!,2,0),"")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IF('PD4'!$V480&lt;&gt;"",'PD4'!$V480*VLOOKUP('PD4'!$U480,#REF!,2,0),"")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IF('PD4'!$V481&lt;&gt;"",'PD4'!$V481*VLOOKUP('PD4'!$U481,#REF!,2,0),"")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IF('PD4'!$V482&lt;&gt;"",'PD4'!$V482*VLOOKUP('PD4'!$U482,#REF!,2,0),"")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IF('PD4'!$V483&lt;&gt;"",'PD4'!$V483*VLOOKUP('PD4'!$U483,#REF!,2,0),"")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IF('PD4'!$V484&lt;&gt;"",'PD4'!$V484*VLOOKUP('PD4'!$U484,#REF!,2,0),"")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IF('PD4'!$V485&lt;&gt;"",'PD4'!$V485*VLOOKUP('PD4'!$U485,#REF!,2,0),"")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IF('PD4'!$V486&lt;&gt;"",'PD4'!$V486*VLOOKUP('PD4'!$U486,#REF!,2,0),"")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IF('PD4'!$V487&lt;&gt;"",'PD4'!$V487*VLOOKUP('PD4'!$U487,#REF!,2,0),"")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IF('PD4'!$V488&lt;&gt;"",'PD4'!$V488*VLOOKUP('PD4'!$U488,#REF!,2,0),"")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IF('PD4'!$V489&lt;&gt;"",'PD4'!$V489*VLOOKUP('PD4'!$U489,#REF!,2,0),"")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IF('PD4'!$V490&lt;&gt;"",'PD4'!$V490*VLOOKUP('PD4'!$U490,#REF!,2,0),"")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IF('PD4'!$V491&lt;&gt;"",'PD4'!$V491*VLOOKUP('PD4'!$U491,#REF!,2,0),"")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IF('PD4'!$V492&lt;&gt;"",'PD4'!$V492*VLOOKUP('PD4'!$U492,#REF!,2,0),"")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IF('PD4'!$V493&lt;&gt;"",'PD4'!$V493*VLOOKUP('PD4'!$U493,#REF!,2,0),"")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IF('PD4'!$V494&lt;&gt;"",'PD4'!$V494*VLOOKUP('PD4'!$U494,#REF!,2,0),"")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IF('PD4'!$V495&lt;&gt;"",'PD4'!$V495*VLOOKUP('PD4'!$U495,#REF!,2,0),"")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IF('PD4'!$V496&lt;&gt;"",'PD4'!$V496*VLOOKUP('PD4'!$U496,#REF!,2,0),"")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IF('PD4'!$V497&lt;&gt;"",'PD4'!$V497*VLOOKUP('PD4'!$U497,#REF!,2,0),"")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IF('PD4'!$V498&lt;&gt;"",'PD4'!$V498*VLOOKUP('PD4'!$U498,#REF!,2,0),"")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IF('PD4'!$V499&lt;&gt;"",'PD4'!$V499*VLOOKUP('PD4'!$U499,#REF!,2,0),"")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IF('PD4'!$V500&lt;&gt;"",'PD4'!$V500*VLOOKUP('PD4'!$U500,#REF!,2,0),"")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IF('PD4'!$V501&lt;&gt;"",'PD4'!$V501*VLOOKUP('PD4'!$U501,#REF!,2,0),"")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IF('PD4'!$V502&lt;&gt;"",'PD4'!$V502*VLOOKUP('PD4'!$U502,#REF!,2,0),"")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IF('PD4'!$V503&lt;&gt;"",'PD4'!$V503*VLOOKUP('PD4'!$U503,#REF!,2,0),"")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IF('PD4'!$V504&lt;&gt;"",'PD4'!$V504*VLOOKUP('PD4'!$U504,#REF!,2,0),"")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IF('PD4'!$V505&lt;&gt;"",'PD4'!$V505*VLOOKUP('PD4'!$U505,#REF!,2,0),"")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IF('PD4'!$V506&lt;&gt;"",'PD4'!$V506*VLOOKUP('PD4'!$U506,#REF!,2,0),"")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IF('PD4'!$V507&lt;&gt;"",'PD4'!$V507*VLOOKUP('PD4'!$U507,#REF!,2,0),"")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IF('PD4'!$V508&lt;&gt;"",'PD4'!$V508*VLOOKUP('PD4'!$U508,#REF!,2,0),"")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IF('PD4'!$V509&lt;&gt;"",'PD4'!$V509*VLOOKUP('PD4'!$U509,#REF!,2,0),"")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IF('PD4'!$V510&lt;&gt;"",'PD4'!$V510*VLOOKUP('PD4'!$U510,#REF!,2,0),"")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IF('PD4'!$V511&lt;&gt;"",'PD4'!$V511*VLOOKUP('PD4'!$U511,#REF!,2,0),"")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IF('PD4'!$V512&lt;&gt;"",'PD4'!$V512*VLOOKUP('PD4'!$U512,#REF!,2,0),"")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IF('PD4'!$V513&lt;&gt;"",'PD4'!$V513*VLOOKUP('PD4'!$U513,#REF!,2,0),"")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IF('PD4'!$V514&lt;&gt;"",'PD4'!$V514*VLOOKUP('PD4'!$U514,#REF!,2,0),"")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IF('PD4'!$V515&lt;&gt;"",'PD4'!$V515*VLOOKUP('PD4'!$U515,#REF!,2,0),"")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IF('PD4'!$V516&lt;&gt;"",'PD4'!$V516*VLOOKUP('PD4'!$U516,#REF!,2,0),"")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IF('PD4'!$V517&lt;&gt;"",'PD4'!$V517*VLOOKUP('PD4'!$U517,#REF!,2,0),"")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IF('PD4'!$V518&lt;&gt;"",'PD4'!$V518*VLOOKUP('PD4'!$U518,#REF!,2,0),"")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IF('PD4'!$V519&lt;&gt;"",'PD4'!$V519*VLOOKUP('PD4'!$U519,#REF!,2,0),"")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IF('PD4'!$V520&lt;&gt;"",'PD4'!$V520*VLOOKUP('PD4'!$U520,#REF!,2,0),"")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IF('PD4'!$V521&lt;&gt;"",'PD4'!$V521*VLOOKUP('PD4'!$U521,#REF!,2,0),"")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IF('PD4'!$V522&lt;&gt;"",'PD4'!$V522*VLOOKUP('PD4'!$U522,#REF!,2,0),"")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IF('PD4'!$V523&lt;&gt;"",'PD4'!$V523*VLOOKUP('PD4'!$U523,#REF!,2,0),"")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IF('PD4'!$V524&lt;&gt;"",'PD4'!$V524*VLOOKUP('PD4'!$U524,#REF!,2,0),"")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IF('PD4'!$V525&lt;&gt;"",'PD4'!$V525*VLOOKUP('PD4'!$U525,#REF!,2,0),"")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IF('PD4'!$V526&lt;&gt;"",'PD4'!$V526*VLOOKUP('PD4'!$U526,#REF!,2,0),"")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IF('PD4'!$V527&lt;&gt;"",'PD4'!$V527*VLOOKUP('PD4'!$U527,#REF!,2,0),"")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IF('PD4'!$V528&lt;&gt;"",'PD4'!$V528*VLOOKUP('PD4'!$U528,#REF!,2,0),"")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IF('PD4'!$V529&lt;&gt;"",'PD4'!$V529*VLOOKUP('PD4'!$U529,#REF!,2,0),"")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IF('PD4'!$V530&lt;&gt;"",'PD4'!$V530*VLOOKUP('PD4'!$U530,#REF!,2,0),"")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IF('PD4'!$V531&lt;&gt;"",'PD4'!$V531*VLOOKUP('PD4'!$U531,#REF!,2,0),"")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IF('PD4'!$V532&lt;&gt;"",'PD4'!$V532*VLOOKUP('PD4'!$U532,#REF!,2,0),"")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IF('PD4'!$V533&lt;&gt;"",'PD4'!$V533*VLOOKUP('PD4'!$U533,#REF!,2,0),"")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IF('PD4'!$V534&lt;&gt;"",'PD4'!$V534*VLOOKUP('PD4'!$U534,#REF!,2,0),"")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IF('PD4'!$V535&lt;&gt;"",'PD4'!$V535*VLOOKUP('PD4'!$U535,#REF!,2,0),"")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IF('PD4'!$V536&lt;&gt;"",'PD4'!$V536*VLOOKUP('PD4'!$U536,#REF!,2,0),"")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IF('PD4'!$V537&lt;&gt;"",'PD4'!$V537*VLOOKUP('PD4'!$U537,#REF!,2,0),"")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IF('PD4'!$V538&lt;&gt;"",'PD4'!$V538*VLOOKUP('PD4'!$U538,#REF!,2,0),"")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IF('PD4'!$V539&lt;&gt;"",'PD4'!$V539*VLOOKUP('PD4'!$U539,#REF!,2,0),"")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IF('PD4'!$V540&lt;&gt;"",'PD4'!$V540*VLOOKUP('PD4'!$U540,#REF!,2,0),"")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IF('PD4'!$V541&lt;&gt;"",'PD4'!$V541*VLOOKUP('PD4'!$U541,#REF!,2,0),"")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IF('PD4'!$V542&lt;&gt;"",'PD4'!$V542*VLOOKUP('PD4'!$U542,#REF!,2,0),"")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IF('PD4'!$V543&lt;&gt;"",'PD4'!$V543*VLOOKUP('PD4'!$U543,#REF!,2,0),"")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IF('PD4'!$V544&lt;&gt;"",'PD4'!$V544*VLOOKUP('PD4'!$U544,#REF!,2,0),"")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IF('PD4'!$V545&lt;&gt;"",'PD4'!$V545*VLOOKUP('PD4'!$U545,#REF!,2,0),"")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IF('PD4'!$V546&lt;&gt;"",'PD4'!$V546*VLOOKUP('PD4'!$U546,#REF!,2,0),"")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IF('PD4'!$V547&lt;&gt;"",'PD4'!$V547*VLOOKUP('PD4'!$U547,#REF!,2,0),"")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IF('PD4'!$V548&lt;&gt;"",'PD4'!$V548*VLOOKUP('PD4'!$U548,#REF!,2,0),"")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IF('PD4'!$V549&lt;&gt;"",'PD4'!$V549*VLOOKUP('PD4'!$U549,#REF!,2,0),"")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IF('PD4'!$V550&lt;&gt;"",'PD4'!$V550*VLOOKUP('PD4'!$U550,#REF!,2,0),"")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IF('PD4'!$V551&lt;&gt;"",'PD4'!$V551*VLOOKUP('PD4'!$U551,#REF!,2,0),"")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IF('PD4'!$V552&lt;&gt;"",'PD4'!$V552*VLOOKUP('PD4'!$U552,#REF!,2,0),"")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IF('PD4'!$V553&lt;&gt;"",'PD4'!$V553*VLOOKUP('PD4'!$U553,#REF!,2,0),"")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IF('PD4'!$V554&lt;&gt;"",'PD4'!$V554*VLOOKUP('PD4'!$U554,#REF!,2,0),"")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IF('PD4'!$V555&lt;&gt;"",'PD4'!$V555*VLOOKUP('PD4'!$U555,#REF!,2,0),"")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IF('PD4'!$V556&lt;&gt;"",'PD4'!$V556*VLOOKUP('PD4'!$U556,#REF!,2,0),"")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IF('PD4'!$V557&lt;&gt;"",'PD4'!$V557*VLOOKUP('PD4'!$U557,#REF!,2,0),"")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IF('PD4'!$V558&lt;&gt;"",'PD4'!$V558*VLOOKUP('PD4'!$U558,#REF!,2,0),"")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IF('PD4'!$V559&lt;&gt;"",'PD4'!$V559*VLOOKUP('PD4'!$U559,#REF!,2,0),"")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IF('PD4'!$V560&lt;&gt;"",'PD4'!$V560*VLOOKUP('PD4'!$U560,#REF!,2,0),"")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IF('PD4'!$V561&lt;&gt;"",'PD4'!$V561*VLOOKUP('PD4'!$U561,#REF!,2,0),"")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IF('PD4'!$V562&lt;&gt;"",'PD4'!$V562*VLOOKUP('PD4'!$U562,#REF!,2,0),"")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IF('PD4'!$V563&lt;&gt;"",'PD4'!$V563*VLOOKUP('PD4'!$U563,#REF!,2,0),"")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IF('PD4'!$V564&lt;&gt;"",'PD4'!$V564*VLOOKUP('PD4'!$U564,#REF!,2,0),"")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IF('PD4'!$V565&lt;&gt;"",'PD4'!$V565*VLOOKUP('PD4'!$U565,#REF!,2,0),"")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IF('PD4'!$V566&lt;&gt;"",'PD4'!$V566*VLOOKUP('PD4'!$U566,#REF!,2,0),"")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IF('PD4'!$V567&lt;&gt;"",'PD4'!$V567*VLOOKUP('PD4'!$U567,#REF!,2,0),"")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IF('PD4'!$V568&lt;&gt;"",'PD4'!$V568*VLOOKUP('PD4'!$U568,#REF!,2,0),"")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IF('PD4'!$V569&lt;&gt;"",'PD4'!$V569*VLOOKUP('PD4'!$U569,#REF!,2,0),"")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IF('PD4'!$V570&lt;&gt;"",'PD4'!$V570*VLOOKUP('PD4'!$U570,#REF!,2,0),"")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IF('PD4'!$V571&lt;&gt;"",'PD4'!$V571*VLOOKUP('PD4'!$U571,#REF!,2,0),"")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IF('PD4'!$V572&lt;&gt;"",'PD4'!$V572*VLOOKUP('PD4'!$U572,#REF!,2,0),"")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IF('PD4'!$V573&lt;&gt;"",'PD4'!$V573*VLOOKUP('PD4'!$U573,#REF!,2,0),"")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IF('PD4'!$V574&lt;&gt;"",'PD4'!$V574*VLOOKUP('PD4'!$U574,#REF!,2,0),"")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IF('PD4'!$V575&lt;&gt;"",'PD4'!$V575*VLOOKUP('PD4'!$U575,#REF!,2,0),"")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IF('PD4'!$V576&lt;&gt;"",'PD4'!$V576*VLOOKUP('PD4'!$U576,#REF!,2,0),"")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IF('PD4'!$V577&lt;&gt;"",'PD4'!$V577*VLOOKUP('PD4'!$U577,#REF!,2,0),"")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IF('PD4'!$V578&lt;&gt;"",'PD4'!$V578*VLOOKUP('PD4'!$U578,#REF!,2,0),"")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IF('PD4'!$V579&lt;&gt;"",'PD4'!$V579*VLOOKUP('PD4'!$U579,#REF!,2,0),"")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IF('PD4'!$V580&lt;&gt;"",'PD4'!$V580*VLOOKUP('PD4'!$U580,#REF!,2,0),"")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IF('PD4'!$V581&lt;&gt;"",'PD4'!$V581*VLOOKUP('PD4'!$U581,#REF!,2,0),"")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IF('PD4'!$V582&lt;&gt;"",'PD4'!$V582*VLOOKUP('PD4'!$U582,#REF!,2,0),"")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IF('PD4'!$V583&lt;&gt;"",'PD4'!$V583*VLOOKUP('PD4'!$U583,#REF!,2,0),"")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IF('PD4'!$V584&lt;&gt;"",'PD4'!$V584*VLOOKUP('PD4'!$U584,#REF!,2,0),"")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IF('PD4'!$V585&lt;&gt;"",'PD4'!$V585*VLOOKUP('PD4'!$U585,#REF!,2,0),"")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IF('PD4'!$V586&lt;&gt;"",'PD4'!$V586*VLOOKUP('PD4'!$U586,#REF!,2,0),"")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IF('PD4'!$V587&lt;&gt;"",'PD4'!$V587*VLOOKUP('PD4'!$U587,#REF!,2,0),"")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IF('PD4'!$V588&lt;&gt;"",'PD4'!$V588*VLOOKUP('PD4'!$U588,#REF!,2,0),"")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IF('PD4'!$V589&lt;&gt;"",'PD4'!$V589*VLOOKUP('PD4'!$U589,#REF!,2,0),"")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IF('PD4'!$V590&lt;&gt;"",'PD4'!$V590*VLOOKUP('PD4'!$U590,#REF!,2,0),"")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IF('PD4'!$V591&lt;&gt;"",'PD4'!$V591*VLOOKUP('PD4'!$U591,#REF!,2,0),"")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IF('PD4'!$V592&lt;&gt;"",'PD4'!$V592*VLOOKUP('PD4'!$U592,#REF!,2,0),"")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IF('PD4'!$V593&lt;&gt;"",'PD4'!$V593*VLOOKUP('PD4'!$U593,#REF!,2,0),"")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IF('PD4'!$V594&lt;&gt;"",'PD4'!$V594*VLOOKUP('PD4'!$U594,#REF!,2,0),"")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IF('PD4'!$V595&lt;&gt;"",'PD4'!$V595*VLOOKUP('PD4'!$U595,#REF!,2,0),"")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IF('PD4'!$V596&lt;&gt;"",'PD4'!$V596*VLOOKUP('PD4'!$U596,#REF!,2,0),"")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IF('PD4'!$V597&lt;&gt;"",'PD4'!$V597*VLOOKUP('PD4'!$U597,#REF!,2,0),"")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IF('PD4'!$V598&lt;&gt;"",'PD4'!$V598*VLOOKUP('PD4'!$U598,#REF!,2,0),"")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IF('PD4'!$V599&lt;&gt;"",'PD4'!$V599*VLOOKUP('PD4'!$U599,#REF!,2,0),"")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IF('PD4'!$V600&lt;&gt;"",'PD4'!$V600*VLOOKUP('PD4'!$U600,#REF!,2,0),"")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IF('PD4'!$V601&lt;&gt;"",'PD4'!$V601*VLOOKUP('PD4'!$U601,#REF!,2,0),"")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IF('PD4'!$V602&lt;&gt;"",'PD4'!$V602*VLOOKUP('PD4'!$U602,#REF!,2,0),"")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IF('PD4'!$V603&lt;&gt;"",'PD4'!$V603*VLOOKUP('PD4'!$U603,#REF!,2,0),"")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IF('PD4'!$V604&lt;&gt;"",'PD4'!$V604*VLOOKUP('PD4'!$U604,#REF!,2,0),"")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IF('PD4'!$V605&lt;&gt;"",'PD4'!$V605*VLOOKUP('PD4'!$U605,#REF!,2,0),"")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IF('PD4'!$V606&lt;&gt;"",'PD4'!$V606*VLOOKUP('PD4'!$U606,#REF!,2,0),"")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IF('PD4'!$V607&lt;&gt;"",'PD4'!$V607*VLOOKUP('PD4'!$U607,#REF!,2,0),"")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IF('PD4'!$V608&lt;&gt;"",'PD4'!$V608*VLOOKUP('PD4'!$U608,#REF!,2,0),"")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IF('PD4'!$V609&lt;&gt;"",'PD4'!$V609*VLOOKUP('PD4'!$U609,#REF!,2,0),"")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IF('PD4'!$V610&lt;&gt;"",'PD4'!$V610*VLOOKUP('PD4'!$U610,#REF!,2,0),"")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IF('PD4'!$V611&lt;&gt;"",'PD4'!$V611*VLOOKUP('PD4'!$U611,#REF!,2,0),"")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IF('PD4'!$V612&lt;&gt;"",'PD4'!$V612*VLOOKUP('PD4'!$U612,#REF!,2,0),"")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IF('PD4'!$V613&lt;&gt;"",'PD4'!$V613*VLOOKUP('PD4'!$U613,#REF!,2,0),"")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IF('PD4'!$V614&lt;&gt;"",'PD4'!$V614*VLOOKUP('PD4'!$U614,#REF!,2,0),"")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IF('PD4'!$V615&lt;&gt;"",'PD4'!$V615*VLOOKUP('PD4'!$U615,#REF!,2,0),"")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IF('PD4'!$V616&lt;&gt;"",'PD4'!$V616*VLOOKUP('PD4'!$U616,#REF!,2,0),"")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IF('PD4'!$V617&lt;&gt;"",'PD4'!$V617*VLOOKUP('PD4'!$U617,#REF!,2,0),"")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IF('PD4'!$V618&lt;&gt;"",'PD4'!$V618*VLOOKUP('PD4'!$U618,#REF!,2,0),"")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IF('PD4'!$V619&lt;&gt;"",'PD4'!$V619*VLOOKUP('PD4'!$U619,#REF!,2,0),"")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IF('PD4'!$V620&lt;&gt;"",'PD4'!$V620*VLOOKUP('PD4'!$U620,#REF!,2,0),"")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IF('PD4'!$V621&lt;&gt;"",'PD4'!$V621*VLOOKUP('PD4'!$U621,#REF!,2,0),"")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IF('PD4'!$V622&lt;&gt;"",'PD4'!$V622*VLOOKUP('PD4'!$U622,#REF!,2,0),"")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IF('PD4'!$V623&lt;&gt;"",'PD4'!$V623*VLOOKUP('PD4'!$U623,#REF!,2,0),"")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IF('PD4'!$V624&lt;&gt;"",'PD4'!$V624*VLOOKUP('PD4'!$U624,#REF!,2,0),"")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IF('PD4'!$V625&lt;&gt;"",'PD4'!$V625*VLOOKUP('PD4'!$U625,#REF!,2,0),"")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IF('PD4'!$V626&lt;&gt;"",'PD4'!$V626*VLOOKUP('PD4'!$U626,#REF!,2,0),"")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IF('PD4'!$V627&lt;&gt;"",'PD4'!$V627*VLOOKUP('PD4'!$U627,#REF!,2,0),"")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IF('PD4'!$V628&lt;&gt;"",'PD4'!$V628*VLOOKUP('PD4'!$U628,#REF!,2,0),"")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IF('PD4'!$V629&lt;&gt;"",'PD4'!$V629*VLOOKUP('PD4'!$U629,#REF!,2,0),"")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IF('PD4'!$V630&lt;&gt;"",'PD4'!$V630*VLOOKUP('PD4'!$U630,#REF!,2,0),"")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IF('PD4'!$V631&lt;&gt;"",'PD4'!$V631*VLOOKUP('PD4'!$U631,#REF!,2,0),"")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IF('PD4'!$V632&lt;&gt;"",'PD4'!$V632*VLOOKUP('PD4'!$U632,#REF!,2,0),"")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IF('PD4'!$V633&lt;&gt;"",'PD4'!$V633*VLOOKUP('PD4'!$U633,#REF!,2,0),"")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IF('PD4'!$V634&lt;&gt;"",'PD4'!$V634*VLOOKUP('PD4'!$U634,#REF!,2,0),"")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IF('PD4'!$V635&lt;&gt;"",'PD4'!$V635*VLOOKUP('PD4'!$U635,#REF!,2,0),"")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IF('PD4'!$V636&lt;&gt;"",'PD4'!$V636*VLOOKUP('PD4'!$U636,#REF!,2,0),"")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IF('PD4'!$V637&lt;&gt;"",'PD4'!$V637*VLOOKUP('PD4'!$U637,#REF!,2,0),"")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IF('PD4'!$V638&lt;&gt;"",'PD4'!$V638*VLOOKUP('PD4'!$U638,#REF!,2,0),"")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IF('PD4'!$V639&lt;&gt;"",'PD4'!$V639*VLOOKUP('PD4'!$U639,#REF!,2,0),"")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IF('PD4'!$V640&lt;&gt;"",'PD4'!$V640*VLOOKUP('PD4'!$U640,#REF!,2,0),"")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IF('PD4'!$V641&lt;&gt;"",'PD4'!$V641*VLOOKUP('PD4'!$U641,#REF!,2,0),"")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IF('PD4'!$V642&lt;&gt;"",'PD4'!$V642*VLOOKUP('PD4'!$U642,#REF!,2,0),"")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IF('PD4'!$V643&lt;&gt;"",'PD4'!$V643*VLOOKUP('PD4'!$U643,#REF!,2,0),"")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IF('PD4'!$V644&lt;&gt;"",'PD4'!$V644*VLOOKUP('PD4'!$U644,#REF!,2,0),"")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IF('PD4'!$V645&lt;&gt;"",'PD4'!$V645*VLOOKUP('PD4'!$U645,#REF!,2,0),"")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IF('PD4'!$V646&lt;&gt;"",'PD4'!$V646*VLOOKUP('PD4'!$U646,#REF!,2,0),"")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IF('PD4'!$V647&lt;&gt;"",'PD4'!$V647*VLOOKUP('PD4'!$U647,#REF!,2,0),"")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IF('PD4'!$V648&lt;&gt;"",'PD4'!$V648*VLOOKUP('PD4'!$U648,#REF!,2,0),"")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IF('PD4'!$V649&lt;&gt;"",'PD4'!$V649*VLOOKUP('PD4'!$U649,#REF!,2,0),"")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IF('PD4'!$V650&lt;&gt;"",'PD4'!$V650*VLOOKUP('PD4'!$U650,#REF!,2,0),"")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IF('PD4'!$V651&lt;&gt;"",'PD4'!$V651*VLOOKUP('PD4'!$U651,#REF!,2,0),"")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IF('PD4'!$V652&lt;&gt;"",'PD4'!$V652*VLOOKUP('PD4'!$U652,#REF!,2,0),"")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IF('PD4'!$V653&lt;&gt;"",'PD4'!$V653*VLOOKUP('PD4'!$U653,#REF!,2,0),"")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IF('PD4'!$V654&lt;&gt;"",'PD4'!$V654*VLOOKUP('PD4'!$U654,#REF!,2,0),"")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IF('PD4'!$V655&lt;&gt;"",'PD4'!$V655*VLOOKUP('PD4'!$U655,#REF!,2,0),"")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IF('PD4'!$V656&lt;&gt;"",'PD4'!$V656*VLOOKUP('PD4'!$U656,#REF!,2,0),"")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IF('PD4'!$V657&lt;&gt;"",'PD4'!$V657*VLOOKUP('PD4'!$U657,#REF!,2,0),"")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IF('PD4'!$V658&lt;&gt;"",'PD4'!$V658*VLOOKUP('PD4'!$U658,#REF!,2,0),"")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IF('PD4'!$V659&lt;&gt;"",'PD4'!$V659*VLOOKUP('PD4'!$U659,#REF!,2,0),"")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IF('PD4'!$V660&lt;&gt;"",'PD4'!$V660*VLOOKUP('PD4'!$U660,#REF!,2,0),"")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IF('PD4'!$V661&lt;&gt;"",'PD4'!$V661*VLOOKUP('PD4'!$U661,#REF!,2,0),"")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IF('PD4'!$V662&lt;&gt;"",'PD4'!$V662*VLOOKUP('PD4'!$U662,#REF!,2,0),"")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IF('PD4'!$V663&lt;&gt;"",'PD4'!$V663*VLOOKUP('PD4'!$U663,#REF!,2,0),"")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IF('PD4'!$V664&lt;&gt;"",'PD4'!$V664*VLOOKUP('PD4'!$U664,#REF!,2,0),"")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IF('PD4'!$V665&lt;&gt;"",'PD4'!$V665*VLOOKUP('PD4'!$U665,#REF!,2,0),"")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IF('PD4'!$V666&lt;&gt;"",'PD4'!$V666*VLOOKUP('PD4'!$U666,#REF!,2,0),"")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IF('PD4'!$V667&lt;&gt;"",'PD4'!$V667*VLOOKUP('PD4'!$U667,#REF!,2,0),"")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IF('PD4'!$V668&lt;&gt;"",'PD4'!$V668*VLOOKUP('PD4'!$U668,#REF!,2,0),"")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IF('PD4'!$V669&lt;&gt;"",'PD4'!$V669*VLOOKUP('PD4'!$U669,#REF!,2,0),"")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IF('PD4'!$V670&lt;&gt;"",'PD4'!$V670*VLOOKUP('PD4'!$U670,#REF!,2,0),"")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IF('PD4'!$V671&lt;&gt;"",'PD4'!$V671*VLOOKUP('PD4'!$U671,#REF!,2,0),"")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IF('PD4'!$V672&lt;&gt;"",'PD4'!$V672*VLOOKUP('PD4'!$U672,#REF!,2,0),"")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IF('PD4'!$V673&lt;&gt;"",'PD4'!$V673*VLOOKUP('PD4'!$U673,#REF!,2,0),"")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IF('PD4'!$V674&lt;&gt;"",'PD4'!$V674*VLOOKUP('PD4'!$U674,#REF!,2,0),"")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IF('PD4'!$V675&lt;&gt;"",'PD4'!$V675*VLOOKUP('PD4'!$U675,#REF!,2,0),"")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IF('PD4'!$V676&lt;&gt;"",'PD4'!$V676*VLOOKUP('PD4'!$U676,#REF!,2,0),"")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IF('PD4'!$V677&lt;&gt;"",'PD4'!$V677*VLOOKUP('PD4'!$U677,#REF!,2,0),"")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IF('PD4'!$V678&lt;&gt;"",'PD4'!$V678*VLOOKUP('PD4'!$U678,#REF!,2,0),"")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IF('PD4'!$V679&lt;&gt;"",'PD4'!$V679*VLOOKUP('PD4'!$U679,#REF!,2,0),"")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IF('PD4'!$V680&lt;&gt;"",'PD4'!$V680*VLOOKUP('PD4'!$U680,#REF!,2,0),"")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IF('PD4'!$V681&lt;&gt;"",'PD4'!$V681*VLOOKUP('PD4'!$U681,#REF!,2,0),"")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IF('PD4'!$V682&lt;&gt;"",'PD4'!$V682*VLOOKUP('PD4'!$U682,#REF!,2,0),"")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IF('PD4'!$V683&lt;&gt;"",'PD4'!$V683*VLOOKUP('PD4'!$U683,#REF!,2,0),"")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IF('PD4'!$V684&lt;&gt;"",'PD4'!$V684*VLOOKUP('PD4'!$U684,#REF!,2,0),"")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IF('PD4'!$V685&lt;&gt;"",'PD4'!$V685*VLOOKUP('PD4'!$U685,#REF!,2,0),"")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IF('PD4'!$V686&lt;&gt;"",'PD4'!$V686*VLOOKUP('PD4'!$U686,#REF!,2,0),"")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IF('PD4'!$V687&lt;&gt;"",'PD4'!$V687*VLOOKUP('PD4'!$U687,#REF!,2,0),"")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IF('PD4'!$V688&lt;&gt;"",'PD4'!$V688*VLOOKUP('PD4'!$U688,#REF!,2,0),"")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IF('PD4'!$V689&lt;&gt;"",'PD4'!$V689*VLOOKUP('PD4'!$U689,#REF!,2,0),"")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IF('PD4'!$V690&lt;&gt;"",'PD4'!$V690*VLOOKUP('PD4'!$U690,#REF!,2,0),"")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IF('PD4'!$V691&lt;&gt;"",'PD4'!$V691*VLOOKUP('PD4'!$U691,#REF!,2,0),"")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IF('PD4'!$V692&lt;&gt;"",'PD4'!$V692*VLOOKUP('PD4'!$U692,#REF!,2,0),"")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IF('PD4'!$V693&lt;&gt;"",'PD4'!$V693*VLOOKUP('PD4'!$U693,#REF!,2,0),"")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IF('PD4'!$V694&lt;&gt;"",'PD4'!$V694*VLOOKUP('PD4'!$U694,#REF!,2,0),"")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IF('PD4'!$V695&lt;&gt;"",'PD4'!$V695*VLOOKUP('PD4'!$U695,#REF!,2,0),"")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IF('PD4'!$V696&lt;&gt;"",'PD4'!$V696*VLOOKUP('PD4'!$U696,#REF!,2,0),"")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IF('PD4'!$V697&lt;&gt;"",'PD4'!$V697*VLOOKUP('PD4'!$U697,#REF!,2,0),"")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IF('PD4'!$V698&lt;&gt;"",'PD4'!$V698*VLOOKUP('PD4'!$U698,#REF!,2,0),"")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IF('PD4'!$V699&lt;&gt;"",'PD4'!$V699*VLOOKUP('PD4'!$U699,#REF!,2,0),"")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IF('PD4'!$V700&lt;&gt;"",'PD4'!$V700*VLOOKUP('PD4'!$U700,#REF!,2,0),"")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IF('PD4'!$V701&lt;&gt;"",'PD4'!$V701*VLOOKUP('PD4'!$U701,#REF!,2,0),"")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IF('PD4'!$V702&lt;&gt;"",'PD4'!$V702*VLOOKUP('PD4'!$U702,#REF!,2,0),"")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IF('PD4'!$V703&lt;&gt;"",'PD4'!$V703*VLOOKUP('PD4'!$U703,#REF!,2,0),"")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IF('PD4'!$V704&lt;&gt;"",'PD4'!$V704*VLOOKUP('PD4'!$U704,#REF!,2,0),"")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IF('PD4'!$V705&lt;&gt;"",'PD4'!$V705*VLOOKUP('PD4'!$U705,#REF!,2,0),"")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IF('PD4'!$V706&lt;&gt;"",'PD4'!$V706*VLOOKUP('PD4'!$U706,#REF!,2,0),"")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IF('PD4'!$V707&lt;&gt;"",'PD4'!$V707*VLOOKUP('PD4'!$U707,#REF!,2,0),"")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IF('PD4'!$V708&lt;&gt;"",'PD4'!$V708*VLOOKUP('PD4'!$U708,#REF!,2,0),"")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IF('PD4'!$V709&lt;&gt;"",'PD4'!$V709*VLOOKUP('PD4'!$U709,#REF!,2,0),"")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IF('PD4'!$V710&lt;&gt;"",'PD4'!$V710*VLOOKUP('PD4'!$U710,#REF!,2,0),"")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IF('PD4'!$V711&lt;&gt;"",'PD4'!$V711*VLOOKUP('PD4'!$U711,#REF!,2,0),"")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IF('PD4'!$V712&lt;&gt;"",'PD4'!$V712*VLOOKUP('PD4'!$U712,#REF!,2,0),"")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IF('PD4'!$V713&lt;&gt;"",'PD4'!$V713*VLOOKUP('PD4'!$U713,#REF!,2,0),"")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IF('PD4'!$V714&lt;&gt;"",'PD4'!$V714*VLOOKUP('PD4'!$U714,#REF!,2,0),"")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IF('PD4'!$V715&lt;&gt;"",'PD4'!$V715*VLOOKUP('PD4'!$U715,#REF!,2,0),"")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IF('PD4'!$V716&lt;&gt;"",'PD4'!$V716*VLOOKUP('PD4'!$U716,#REF!,2,0),"")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IF('PD4'!$V717&lt;&gt;"",'PD4'!$V717*VLOOKUP('PD4'!$U717,#REF!,2,0),"")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IF('PD4'!$V718&lt;&gt;"",'PD4'!$V718*VLOOKUP('PD4'!$U718,#REF!,2,0),"")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IF('PD4'!$V719&lt;&gt;"",'PD4'!$V719*VLOOKUP('PD4'!$U719,#REF!,2,0),"")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IF('PD4'!$V720&lt;&gt;"",'PD4'!$V720*VLOOKUP('PD4'!$U720,#REF!,2,0),"")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IF('PD4'!$V721&lt;&gt;"",'PD4'!$V721*VLOOKUP('PD4'!$U721,#REF!,2,0),"")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IF('PD4'!$V722&lt;&gt;"",'PD4'!$V722*VLOOKUP('PD4'!$U722,#REF!,2,0),"")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IF('PD4'!$V723&lt;&gt;"",'PD4'!$V723*VLOOKUP('PD4'!$U723,#REF!,2,0),"")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IF('PD4'!$V724&lt;&gt;"",'PD4'!$V724*VLOOKUP('PD4'!$U724,#REF!,2,0),"")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IF('PD4'!$V725&lt;&gt;"",'PD4'!$V725*VLOOKUP('PD4'!$U725,#REF!,2,0),"")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IF('PD4'!$V726&lt;&gt;"",'PD4'!$V726*VLOOKUP('PD4'!$U726,#REF!,2,0),"")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IF('PD4'!$V727&lt;&gt;"",'PD4'!$V727*VLOOKUP('PD4'!$U727,#REF!,2,0),"")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IF('PD4'!$V728&lt;&gt;"",'PD4'!$V728*VLOOKUP('PD4'!$U728,#REF!,2,0),"")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IF('PD4'!$V729&lt;&gt;"",'PD4'!$V729*VLOOKUP('PD4'!$U729,#REF!,2,0),"")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IF('PD4'!$V730&lt;&gt;"",'PD4'!$V730*VLOOKUP('PD4'!$U730,#REF!,2,0),"")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IF('PD4'!$V731&lt;&gt;"",'PD4'!$V731*VLOOKUP('PD4'!$U731,#REF!,2,0),"")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IF('PD4'!$V732&lt;&gt;"",'PD4'!$V732*VLOOKUP('PD4'!$U732,#REF!,2,0),"")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IF('PD4'!$V733&lt;&gt;"",'PD4'!$V733*VLOOKUP('PD4'!$U733,#REF!,2,0),"")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IF('PD4'!$V734&lt;&gt;"",'PD4'!$V734*VLOOKUP('PD4'!$U734,#REF!,2,0),"")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IF('PD4'!$V735&lt;&gt;"",'PD4'!$V735*VLOOKUP('PD4'!$U735,#REF!,2,0),"")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IF('PD4'!$V736&lt;&gt;"",'PD4'!$V736*VLOOKUP('PD4'!$U736,#REF!,2,0),"")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IF('PD4'!$V737&lt;&gt;"",'PD4'!$V737*VLOOKUP('PD4'!$U737,#REF!,2,0),"")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IF('PD4'!$V738&lt;&gt;"",'PD4'!$V738*VLOOKUP('PD4'!$U738,#REF!,2,0),"")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IF('PD4'!$V739&lt;&gt;"",'PD4'!$V739*VLOOKUP('PD4'!$U739,#REF!,2,0),"")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IF('PD4'!$V740&lt;&gt;"",'PD4'!$V740*VLOOKUP('PD4'!$U740,#REF!,2,0),"")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IF('PD4'!$V741&lt;&gt;"",'PD4'!$V741*VLOOKUP('PD4'!$U741,#REF!,2,0),"")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IF('PD4'!$V742&lt;&gt;"",'PD4'!$V742*VLOOKUP('PD4'!$U742,#REF!,2,0),"")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IF('PD4'!$V743&lt;&gt;"",'PD4'!$V743*VLOOKUP('PD4'!$U743,#REF!,2,0),"")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IF('PD4'!$V744&lt;&gt;"",'PD4'!$V744*VLOOKUP('PD4'!$U744,#REF!,2,0),"")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IF('PD4'!$V745&lt;&gt;"",'PD4'!$V745*VLOOKUP('PD4'!$U745,#REF!,2,0),"")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IF('PD4'!$V746&lt;&gt;"",'PD4'!$V746*VLOOKUP('PD4'!$U746,#REF!,2,0),"")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IF('PD4'!$V747&lt;&gt;"",'PD4'!$V747*VLOOKUP('PD4'!$U747,#REF!,2,0),"")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IF('PD4'!$V748&lt;&gt;"",'PD4'!$V748*VLOOKUP('PD4'!$U748,#REF!,2,0),"")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IF('PD4'!$V749&lt;&gt;"",'PD4'!$V749*VLOOKUP('PD4'!$U749,#REF!,2,0),"")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IF('PD4'!$V750&lt;&gt;"",'PD4'!$V750*VLOOKUP('PD4'!$U750,#REF!,2,0),"")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IF('PD4'!$V751&lt;&gt;"",'PD4'!$V751*VLOOKUP('PD4'!$U751,#REF!,2,0),"")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IF('PD4'!$V752&lt;&gt;"",'PD4'!$V752*VLOOKUP('PD4'!$U752,#REF!,2,0),"")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IF('PD4'!$V753&lt;&gt;"",'PD4'!$V753*VLOOKUP('PD4'!$U753,#REF!,2,0),"")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IF('PD4'!$V754&lt;&gt;"",'PD4'!$V754*VLOOKUP('PD4'!$U754,#REF!,2,0),"")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IF('PD4'!$V755&lt;&gt;"",'PD4'!$V755*VLOOKUP('PD4'!$U755,#REF!,2,0),"")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IF('PD4'!$V756&lt;&gt;"",'PD4'!$V756*VLOOKUP('PD4'!$U756,#REF!,2,0),"")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IF('PD4'!$V757&lt;&gt;"",'PD4'!$V757*VLOOKUP('PD4'!$U757,#REF!,2,0),"")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IF('PD4'!$V758&lt;&gt;"",'PD4'!$V758*VLOOKUP('PD4'!$U758,#REF!,2,0),"")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IF('PD4'!$V759&lt;&gt;"",'PD4'!$V759*VLOOKUP('PD4'!$U759,#REF!,2,0),"")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IF('PD4'!$V760&lt;&gt;"",'PD4'!$V760*VLOOKUP('PD4'!$U760,#REF!,2,0),"")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IF('PD4'!$V761&lt;&gt;"",'PD4'!$V761*VLOOKUP('PD4'!$U761,#REF!,2,0),"")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IF('PD4'!$V762&lt;&gt;"",'PD4'!$V762*VLOOKUP('PD4'!$U762,#REF!,2,0),"")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IF('PD4'!$V763&lt;&gt;"",'PD4'!$V763*VLOOKUP('PD4'!$U763,#REF!,2,0),"")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IF('PD4'!$V764&lt;&gt;"",'PD4'!$V764*VLOOKUP('PD4'!$U764,#REF!,2,0),"")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IF('PD4'!$V765&lt;&gt;"",'PD4'!$V765*VLOOKUP('PD4'!$U765,#REF!,2,0),"")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IF('PD4'!$V766&lt;&gt;"",'PD4'!$V766*VLOOKUP('PD4'!$U766,#REF!,2,0),"")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IF('PD4'!$V767&lt;&gt;"",'PD4'!$V767*VLOOKUP('PD4'!$U767,#REF!,2,0),"")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IF('PD4'!$V768&lt;&gt;"",'PD4'!$V768*VLOOKUP('PD4'!$U768,#REF!,2,0),"")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IF('PD4'!$V769&lt;&gt;"",'PD4'!$V769*VLOOKUP('PD4'!$U769,#REF!,2,0),"")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IF('PD4'!$V770&lt;&gt;"",'PD4'!$V770*VLOOKUP('PD4'!$U770,#REF!,2,0),"")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IF('PD4'!$V771&lt;&gt;"",'PD4'!$V771*VLOOKUP('PD4'!$U771,#REF!,2,0),"")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IF('PD4'!$V772&lt;&gt;"",'PD4'!$V772*VLOOKUP('PD4'!$U772,#REF!,2,0),"")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IF('PD4'!$V773&lt;&gt;"",'PD4'!$V773*VLOOKUP('PD4'!$U773,#REF!,2,0),"")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IF('PD4'!$V774&lt;&gt;"",'PD4'!$V774*VLOOKUP('PD4'!$U774,#REF!,2,0),"")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IF('PD4'!$V775&lt;&gt;"",'PD4'!$V775*VLOOKUP('PD4'!$U775,#REF!,2,0),"")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IF('PD4'!$V776&lt;&gt;"",'PD4'!$V776*VLOOKUP('PD4'!$U776,#REF!,2,0),"")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IF('PD4'!$V777&lt;&gt;"",'PD4'!$V777*VLOOKUP('PD4'!$U777,#REF!,2,0),"")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IF('PD4'!$V778&lt;&gt;"",'PD4'!$V778*VLOOKUP('PD4'!$U778,#REF!,2,0),"")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IF('PD4'!$V779&lt;&gt;"",'PD4'!$V779*VLOOKUP('PD4'!$U779,#REF!,2,0),"")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IF('PD4'!$V780&lt;&gt;"",'PD4'!$V780*VLOOKUP('PD4'!$U780,#REF!,2,0),"")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IF('PD4'!$V781&lt;&gt;"",'PD4'!$V781*VLOOKUP('PD4'!$U781,#REF!,2,0),"")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IF('PD4'!$V782&lt;&gt;"",'PD4'!$V782*VLOOKUP('PD4'!$U782,#REF!,2,0),"")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IF('PD4'!$V783&lt;&gt;"",'PD4'!$V783*VLOOKUP('PD4'!$U783,#REF!,2,0),"")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IF('PD4'!$V784&lt;&gt;"",'PD4'!$V784*VLOOKUP('PD4'!$U784,#REF!,2,0),"")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IF('PD4'!$V785&lt;&gt;"",'PD4'!$V785*VLOOKUP('PD4'!$U785,#REF!,2,0),"")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IF('PD4'!$V786&lt;&gt;"",'PD4'!$V786*VLOOKUP('PD4'!$U786,#REF!,2,0),"")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IF('PD4'!$V787&lt;&gt;"",'PD4'!$V787*VLOOKUP('PD4'!$U787,#REF!,2,0),"")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IF('PD4'!$V788&lt;&gt;"",'PD4'!$V788*VLOOKUP('PD4'!$U788,#REF!,2,0),"")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IF('PD4'!$V789&lt;&gt;"",'PD4'!$V789*VLOOKUP('PD4'!$U789,#REF!,2,0),"")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IF('PD4'!$V790&lt;&gt;"",'PD4'!$V790*VLOOKUP('PD4'!$U790,#REF!,2,0),"")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IF('PD4'!$V791&lt;&gt;"",'PD4'!$V791*VLOOKUP('PD4'!$U791,#REF!,2,0),"")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IF('PD4'!$V792&lt;&gt;"",'PD4'!$V792*VLOOKUP('PD4'!$U792,#REF!,2,0),"")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IF('PD4'!$V793&lt;&gt;"",'PD4'!$V793*VLOOKUP('PD4'!$U793,#REF!,2,0),"")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IF('PD4'!$V794&lt;&gt;"",'PD4'!$V794*VLOOKUP('PD4'!$U794,#REF!,2,0),"")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IF('PD4'!$V795&lt;&gt;"",'PD4'!$V795*VLOOKUP('PD4'!$U795,#REF!,2,0),"")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IF('PD4'!$V796&lt;&gt;"",'PD4'!$V796*VLOOKUP('PD4'!$U796,#REF!,2,0),"")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IF('PD4'!$V797&lt;&gt;"",'PD4'!$V797*VLOOKUP('PD4'!$U797,#REF!,2,0),"")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IF('PD4'!$V798&lt;&gt;"",'PD4'!$V798*VLOOKUP('PD4'!$U798,#REF!,2,0),"")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IF('PD4'!$V799&lt;&gt;"",'PD4'!$V799*VLOOKUP('PD4'!$U799,#REF!,2,0),"")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IF('PD4'!$V800&lt;&gt;"",'PD4'!$V800*VLOOKUP('PD4'!$U800,#REF!,2,0),"")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IF('PD4'!$V801&lt;&gt;"",'PD4'!$V801*VLOOKUP('PD4'!$U801,#REF!,2,0),"")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IF('PD4'!$V802&lt;&gt;"",'PD4'!$V802*VLOOKUP('PD4'!$U802,#REF!,2,0),"")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IF('PD4'!$V803&lt;&gt;"",'PD4'!$V803*VLOOKUP('PD4'!$U803,#REF!,2,0),"")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IF('PD4'!$V804&lt;&gt;"",'PD4'!$V804*VLOOKUP('PD4'!$U804,#REF!,2,0),"")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IF('PD4'!$V805&lt;&gt;"",'PD4'!$V805*VLOOKUP('PD4'!$U805,#REF!,2,0),"")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IF('PD4'!$V806&lt;&gt;"",'PD4'!$V806*VLOOKUP('PD4'!$U806,#REF!,2,0),"")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IF('PD4'!$V807&lt;&gt;"",'PD4'!$V807*VLOOKUP('PD4'!$U807,#REF!,2,0),"")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IF('PD4'!$V808&lt;&gt;"",'PD4'!$V808*VLOOKUP('PD4'!$U808,#REF!,2,0),"")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IF('PD4'!$V809&lt;&gt;"",'PD4'!$V809*VLOOKUP('PD4'!$U809,#REF!,2,0),"")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IF('PD4'!$V810&lt;&gt;"",'PD4'!$V810*VLOOKUP('PD4'!$U810,#REF!,2,0),"")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IF('PD4'!$V811&lt;&gt;"",'PD4'!$V811*VLOOKUP('PD4'!$U811,#REF!,2,0),"")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IF('PD4'!$V812&lt;&gt;"",'PD4'!$V812*VLOOKUP('PD4'!$U812,#REF!,2,0),"")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IF('PD4'!$V813&lt;&gt;"",'PD4'!$V813*VLOOKUP('PD4'!$U813,#REF!,2,0),"")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IF('PD4'!$V814&lt;&gt;"",'PD4'!$V814*VLOOKUP('PD4'!$U814,#REF!,2,0),"")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IF('PD4'!$V815&lt;&gt;"",'PD4'!$V815*VLOOKUP('PD4'!$U815,#REF!,2,0),"")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IF('PD4'!$V816&lt;&gt;"",'PD4'!$V816*VLOOKUP('PD4'!$U816,#REF!,2,0),"")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IF('PD4'!$V817&lt;&gt;"",'PD4'!$V817*VLOOKUP('PD4'!$U817,#REF!,2,0),"")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IF('PD4'!$V818&lt;&gt;"",'PD4'!$V818*VLOOKUP('PD4'!$U818,#REF!,2,0),"")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IF('PD4'!$V819&lt;&gt;"",'PD4'!$V819*VLOOKUP('PD4'!$U819,#REF!,2,0),"")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IF('PD4'!$V820&lt;&gt;"",'PD4'!$V820*VLOOKUP('PD4'!$U820,#REF!,2,0),"")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IF('PD4'!$V821&lt;&gt;"",'PD4'!$V821*VLOOKUP('PD4'!$U821,#REF!,2,0),"")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IF('PD4'!$V822&lt;&gt;"",'PD4'!$V822*VLOOKUP('PD4'!$U822,#REF!,2,0),"")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IF('PD4'!$V823&lt;&gt;"",'PD4'!$V823*VLOOKUP('PD4'!$U823,#REF!,2,0),"")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IF('PD4'!$V824&lt;&gt;"",'PD4'!$V824*VLOOKUP('PD4'!$U824,#REF!,2,0),"")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IF('PD4'!$V825&lt;&gt;"",'PD4'!$V825*VLOOKUP('PD4'!$U825,#REF!,2,0),"")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IF('PD4'!$V826&lt;&gt;"",'PD4'!$V826*VLOOKUP('PD4'!$U826,#REF!,2,0),"")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IF('PD4'!$V827&lt;&gt;"",'PD4'!$V827*VLOOKUP('PD4'!$U827,#REF!,2,0),"")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IF('PD4'!$V828&lt;&gt;"",'PD4'!$V828*VLOOKUP('PD4'!$U828,#REF!,2,0),"")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IF('PD4'!$V829&lt;&gt;"",'PD4'!$V829*VLOOKUP('PD4'!$U829,#REF!,2,0),"")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IF('PD4'!$V830&lt;&gt;"",'PD4'!$V830*VLOOKUP('PD4'!$U830,#REF!,2,0),"")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IF('PD4'!$V831&lt;&gt;"",'PD4'!$V831*VLOOKUP('PD4'!$U831,#REF!,2,0),"")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IF('PD4'!$V832&lt;&gt;"",'PD4'!$V832*VLOOKUP('PD4'!$U832,#REF!,2,0),"")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IF('PD4'!$V833&lt;&gt;"",'PD4'!$V833*VLOOKUP('PD4'!$U833,#REF!,2,0),"")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IF('PD4'!$V834&lt;&gt;"",'PD4'!$V834*VLOOKUP('PD4'!$U834,#REF!,2,0),"")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IF('PD4'!$V835&lt;&gt;"",'PD4'!$V835*VLOOKUP('PD4'!$U835,#REF!,2,0),"")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IF('PD4'!$V836&lt;&gt;"",'PD4'!$V836*VLOOKUP('PD4'!$U836,#REF!,2,0),"")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IF('PD4'!$V837&lt;&gt;"",'PD4'!$V837*VLOOKUP('PD4'!$U837,#REF!,2,0),"")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IF('PD4'!$V838&lt;&gt;"",'PD4'!$V838*VLOOKUP('PD4'!$U838,#REF!,2,0),"")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IF('PD4'!$V839&lt;&gt;"",'PD4'!$V839*VLOOKUP('PD4'!$U839,#REF!,2,0),"")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IF('PD4'!$V840&lt;&gt;"",'PD4'!$V840*VLOOKUP('PD4'!$U840,#REF!,2,0),"")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IF('PD4'!$V841&lt;&gt;"",'PD4'!$V841*VLOOKUP('PD4'!$U841,#REF!,2,0),"")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IF('PD4'!$V842&lt;&gt;"",'PD4'!$V842*VLOOKUP('PD4'!$U842,#REF!,2,0),"")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IF('PD4'!$V843&lt;&gt;"",'PD4'!$V843*VLOOKUP('PD4'!$U843,#REF!,2,0),"")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IF('PD4'!$V844&lt;&gt;"",'PD4'!$V844*VLOOKUP('PD4'!$U844,#REF!,2,0),"")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IF('PD4'!$V845&lt;&gt;"",'PD4'!$V845*VLOOKUP('PD4'!$U845,#REF!,2,0),"")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IF('PD4'!$V846&lt;&gt;"",'PD4'!$V846*VLOOKUP('PD4'!$U846,#REF!,2,0),"")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IF('PD4'!$V847&lt;&gt;"",'PD4'!$V847*VLOOKUP('PD4'!$U847,#REF!,2,0),"")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IF('PD4'!$V848&lt;&gt;"",'PD4'!$V848*VLOOKUP('PD4'!$U848,#REF!,2,0),"")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IF('PD4'!$V849&lt;&gt;"",'PD4'!$V849*VLOOKUP('PD4'!$U849,#REF!,2,0),"")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IF('PD4'!$V850&lt;&gt;"",'PD4'!$V850*VLOOKUP('PD4'!$U850,#REF!,2,0),"")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IF('PD4'!$V851&lt;&gt;"",'PD4'!$V851*VLOOKUP('PD4'!$U851,#REF!,2,0),"")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IF('PD4'!$V852&lt;&gt;"",'PD4'!$V852*VLOOKUP('PD4'!$U852,#REF!,2,0),"")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IF('PD4'!$V853&lt;&gt;"",'PD4'!$V853*VLOOKUP('PD4'!$U853,#REF!,2,0),"")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IF('PD4'!$V854&lt;&gt;"",'PD4'!$V854*VLOOKUP('PD4'!$U854,#REF!,2,0),"")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IF('PD4'!$V855&lt;&gt;"",'PD4'!$V855*VLOOKUP('PD4'!$U855,#REF!,2,0),"")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IF('PD4'!$V856&lt;&gt;"",'PD4'!$V856*VLOOKUP('PD4'!$U856,#REF!,2,0),"")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IF('PD4'!$V857&lt;&gt;"",'PD4'!$V857*VLOOKUP('PD4'!$U857,#REF!,2,0),"")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IF('PD4'!$V858&lt;&gt;"",'PD4'!$V858*VLOOKUP('PD4'!$U858,#REF!,2,0),"")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IF('PD4'!$V859&lt;&gt;"",'PD4'!$V859*VLOOKUP('PD4'!$U859,#REF!,2,0),"")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IF('PD4'!$V860&lt;&gt;"",'PD4'!$V860*VLOOKUP('PD4'!$U860,#REF!,2,0),"")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IF('PD4'!$V861&lt;&gt;"",'PD4'!$V861*VLOOKUP('PD4'!$U861,#REF!,2,0),"")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IF('PD4'!$V862&lt;&gt;"",'PD4'!$V862*VLOOKUP('PD4'!$U862,#REF!,2,0),"")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IF('PD4'!$V863&lt;&gt;"",'PD4'!$V863*VLOOKUP('PD4'!$U863,#REF!,2,0),"")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IF('PD4'!$V864&lt;&gt;"",'PD4'!$V864*VLOOKUP('PD4'!$U864,#REF!,2,0),"")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IF('PD4'!$V865&lt;&gt;"",'PD4'!$V865*VLOOKUP('PD4'!$U865,#REF!,2,0),"")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IF('PD4'!$V866&lt;&gt;"",'PD4'!$V866*VLOOKUP('PD4'!$U866,#REF!,2,0),"")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IF('PD4'!$V867&lt;&gt;"",'PD4'!$V867*VLOOKUP('PD4'!$U867,#REF!,2,0),"")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IF('PD4'!$V868&lt;&gt;"",'PD4'!$V868*VLOOKUP('PD4'!$U868,#REF!,2,0),"")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IF('PD4'!$V869&lt;&gt;"",'PD4'!$V869*VLOOKUP('PD4'!$U869,#REF!,2,0),"")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IF('PD4'!$V870&lt;&gt;"",'PD4'!$V870*VLOOKUP('PD4'!$U870,#REF!,2,0),"")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IF('PD4'!$V871&lt;&gt;"",'PD4'!$V871*VLOOKUP('PD4'!$U871,#REF!,2,0),"")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IF('PD4'!$V872&lt;&gt;"",'PD4'!$V872*VLOOKUP('PD4'!$U872,#REF!,2,0),"")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IF('PD4'!$V873&lt;&gt;"",'PD4'!$V873*VLOOKUP('PD4'!$U873,#REF!,2,0),"")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IF('PD4'!$V874&lt;&gt;"",'PD4'!$V874*VLOOKUP('PD4'!$U874,#REF!,2,0),"")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IF('PD4'!$V875&lt;&gt;"",'PD4'!$V875*VLOOKUP('PD4'!$U875,#REF!,2,0),"")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IF('PD4'!$V876&lt;&gt;"",'PD4'!$V876*VLOOKUP('PD4'!$U876,#REF!,2,0),"")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IF('PD4'!$V877&lt;&gt;"",'PD4'!$V877*VLOOKUP('PD4'!$U877,#REF!,2,0),"")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IF('PD4'!$V878&lt;&gt;"",'PD4'!$V878*VLOOKUP('PD4'!$U878,#REF!,2,0),"")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IF('PD4'!$V879&lt;&gt;"",'PD4'!$V879*VLOOKUP('PD4'!$U879,#REF!,2,0),"")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IF('PD4'!$V880&lt;&gt;"",'PD4'!$V880*VLOOKUP('PD4'!$U880,#REF!,2,0),"")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IF('PD4'!$V881&lt;&gt;"",'PD4'!$V881*VLOOKUP('PD4'!$U881,#REF!,2,0),"")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IF('PD4'!$V882&lt;&gt;"",'PD4'!$V882*VLOOKUP('PD4'!$U882,#REF!,2,0),"")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IF('PD4'!$V883&lt;&gt;"",'PD4'!$V883*VLOOKUP('PD4'!$U883,#REF!,2,0),"")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IF('PD4'!$V884&lt;&gt;"",'PD4'!$V884*VLOOKUP('PD4'!$U884,#REF!,2,0),"")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IF('PD4'!$V885&lt;&gt;"",'PD4'!$V885*VLOOKUP('PD4'!$U885,#REF!,2,0),"")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IF('PD4'!$V886&lt;&gt;"",'PD4'!$V886*VLOOKUP('PD4'!$U886,#REF!,2,0),"")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IF('PD4'!$V887&lt;&gt;"",'PD4'!$V887*VLOOKUP('PD4'!$U887,#REF!,2,0),"")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IF('PD4'!$V888&lt;&gt;"",'PD4'!$V888*VLOOKUP('PD4'!$U888,#REF!,2,0),"")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IF('PD4'!$V889&lt;&gt;"",'PD4'!$V889*VLOOKUP('PD4'!$U889,#REF!,2,0),"")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IF('PD4'!$V890&lt;&gt;"",'PD4'!$V890*VLOOKUP('PD4'!$U890,#REF!,2,0),"")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IF('PD4'!$V891&lt;&gt;"",'PD4'!$V891*VLOOKUP('PD4'!$U891,#REF!,2,0),"")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IF('PD4'!$V892&lt;&gt;"",'PD4'!$V892*VLOOKUP('PD4'!$U892,#REF!,2,0),"")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IF('PD4'!$V893&lt;&gt;"",'PD4'!$V893*VLOOKUP('PD4'!$U893,#REF!,2,0),"")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IF('PD4'!$V894&lt;&gt;"",'PD4'!$V894*VLOOKUP('PD4'!$U894,#REF!,2,0),"")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IF('PD4'!$V895&lt;&gt;"",'PD4'!$V895*VLOOKUP('PD4'!$U895,#REF!,2,0),"")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IF('PD4'!$V896&lt;&gt;"",'PD4'!$V896*VLOOKUP('PD4'!$U896,#REF!,2,0),"")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IF('PD4'!$V897&lt;&gt;"",'PD4'!$V897*VLOOKUP('PD4'!$U897,#REF!,2,0),"")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IF('PD4'!$V898&lt;&gt;"",'PD4'!$V898*VLOOKUP('PD4'!$U898,#REF!,2,0),"")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IF('PD4'!$V899&lt;&gt;"",'PD4'!$V899*VLOOKUP('PD4'!$U899,#REF!,2,0),"")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IF('PD4'!$V900&lt;&gt;"",'PD4'!$V900*VLOOKUP('PD4'!$U900,#REF!,2,0),"")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IF('PD4'!$V901&lt;&gt;"",'PD4'!$V901*VLOOKUP('PD4'!$U901,#REF!,2,0),"")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IF('PD4'!$V902&lt;&gt;"",'PD4'!$V902*VLOOKUP('PD4'!$U902,#REF!,2,0),"")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IF('PD4'!$V903&lt;&gt;"",'PD4'!$V903*VLOOKUP('PD4'!$U903,#REF!,2,0),"")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IF('PD4'!$V904&lt;&gt;"",'PD4'!$V904*VLOOKUP('PD4'!$U904,#REF!,2,0),"")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IF('PD4'!$V905&lt;&gt;"",'PD4'!$V905*VLOOKUP('PD4'!$U905,#REF!,2,0),"")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IF('PD4'!$V906&lt;&gt;"",'PD4'!$V906*VLOOKUP('PD4'!$U906,#REF!,2,0),"")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IF('PD4'!$V907&lt;&gt;"",'PD4'!$V907*VLOOKUP('PD4'!$U907,#REF!,2,0),"")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IF('PD4'!$V908&lt;&gt;"",'PD4'!$V908*VLOOKUP('PD4'!$U908,#REF!,2,0),"")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IF('PD4'!$V909&lt;&gt;"",'PD4'!$V909*VLOOKUP('PD4'!$U909,#REF!,2,0),"")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IF('PD4'!$V910&lt;&gt;"",'PD4'!$V910*VLOOKUP('PD4'!$U910,#REF!,2,0),"")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IF('PD4'!$V911&lt;&gt;"",'PD4'!$V911*VLOOKUP('PD4'!$U911,#REF!,2,0),"")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IF('PD4'!$V912&lt;&gt;"",'PD4'!$V912*VLOOKUP('PD4'!$U912,#REF!,2,0),"")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IF('PD4'!$V913&lt;&gt;"",'PD4'!$V913*VLOOKUP('PD4'!$U913,#REF!,2,0),"")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IF('PD4'!$V914&lt;&gt;"",'PD4'!$V914*VLOOKUP('PD4'!$U914,#REF!,2,0),"")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IF('PD4'!$V915&lt;&gt;"",'PD4'!$V915*VLOOKUP('PD4'!$U915,#REF!,2,0),"")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IF('PD4'!$V916&lt;&gt;"",'PD4'!$V916*VLOOKUP('PD4'!$U916,#REF!,2,0),"")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IF('PD4'!$V917&lt;&gt;"",'PD4'!$V917*VLOOKUP('PD4'!$U917,#REF!,2,0),"")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IF('PD4'!$V918&lt;&gt;"",'PD4'!$V918*VLOOKUP('PD4'!$U918,#REF!,2,0),"")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IF('PD4'!$V919&lt;&gt;"",'PD4'!$V919*VLOOKUP('PD4'!$U919,#REF!,2,0),"")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IF('PD4'!$V920&lt;&gt;"",'PD4'!$V920*VLOOKUP('PD4'!$U920,#REF!,2,0),"")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IF('PD4'!$V921&lt;&gt;"",'PD4'!$V921*VLOOKUP('PD4'!$U921,#REF!,2,0),"")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IF('PD4'!$V922&lt;&gt;"",'PD4'!$V922*VLOOKUP('PD4'!$U922,#REF!,2,0),"")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IF('PD4'!$V923&lt;&gt;"",'PD4'!$V923*VLOOKUP('PD4'!$U923,#REF!,2,0),"")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IF('PD4'!$V924&lt;&gt;"",'PD4'!$V924*VLOOKUP('PD4'!$U924,#REF!,2,0),"")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IF('PD4'!$V925&lt;&gt;"",'PD4'!$V925*VLOOKUP('PD4'!$U925,#REF!,2,0),"")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IF('PD4'!$V926&lt;&gt;"",'PD4'!$V926*VLOOKUP('PD4'!$U926,#REF!,2,0),"")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IF('PD4'!$V927&lt;&gt;"",'PD4'!$V927*VLOOKUP('PD4'!$U927,#REF!,2,0),"")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IF('PD4'!$V928&lt;&gt;"",'PD4'!$V928*VLOOKUP('PD4'!$U928,#REF!,2,0),"")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IF('PD4'!$V929&lt;&gt;"",'PD4'!$V929*VLOOKUP('PD4'!$U929,#REF!,2,0),"")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IF('PD4'!$V930&lt;&gt;"",'PD4'!$V930*VLOOKUP('PD4'!$U930,#REF!,2,0),"")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IF('PD4'!$V931&lt;&gt;"",'PD4'!$V931*VLOOKUP('PD4'!$U931,#REF!,2,0),"")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IF('PD4'!$V932&lt;&gt;"",'PD4'!$V932*VLOOKUP('PD4'!$U932,#REF!,2,0),"")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IF('PD4'!$V933&lt;&gt;"",'PD4'!$V933*VLOOKUP('PD4'!$U933,#REF!,2,0),"")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IF('PD4'!$V934&lt;&gt;"",'PD4'!$V934*VLOOKUP('PD4'!$U934,#REF!,2,0),"")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IF('PD4'!$V935&lt;&gt;"",'PD4'!$V935*VLOOKUP('PD4'!$U935,#REF!,2,0),"")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IF('PD4'!$V936&lt;&gt;"",'PD4'!$V936*VLOOKUP('PD4'!$U936,#REF!,2,0),"")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IF('PD4'!$V937&lt;&gt;"",'PD4'!$V937*VLOOKUP('PD4'!$U937,#REF!,2,0),"")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IF('PD4'!$V938&lt;&gt;"",'PD4'!$V938*VLOOKUP('PD4'!$U938,#REF!,2,0),"")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IF('PD4'!$V939&lt;&gt;"",'PD4'!$V939*VLOOKUP('PD4'!$U939,#REF!,2,0),"")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IF('PD4'!$V940&lt;&gt;"",'PD4'!$V940*VLOOKUP('PD4'!$U940,#REF!,2,0),"")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IF('PD4'!$V941&lt;&gt;"",'PD4'!$V941*VLOOKUP('PD4'!$U941,#REF!,2,0),"")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IF('PD4'!$V942&lt;&gt;"",'PD4'!$V942*VLOOKUP('PD4'!$U942,#REF!,2,0),"")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IF('PD4'!$V943&lt;&gt;"",'PD4'!$V943*VLOOKUP('PD4'!$U943,#REF!,2,0),"")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IF('PD4'!$V944&lt;&gt;"",'PD4'!$V944*VLOOKUP('PD4'!$U944,#REF!,2,0),"")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IF('PD4'!$V945&lt;&gt;"",'PD4'!$V945*VLOOKUP('PD4'!$U945,#REF!,2,0),"")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IF('PD4'!$V946&lt;&gt;"",'PD4'!$V946*VLOOKUP('PD4'!$U946,#REF!,2,0),"")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IF('PD4'!$V947&lt;&gt;"",'PD4'!$V947*VLOOKUP('PD4'!$U947,#REF!,2,0),"")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IF('PD4'!$V948&lt;&gt;"",'PD4'!$V948*VLOOKUP('PD4'!$U948,#REF!,2,0),"")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IF('PD4'!$V949&lt;&gt;"",'PD4'!$V949*VLOOKUP('PD4'!$U949,#REF!,2,0),"")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IF('PD4'!$V950&lt;&gt;"",'PD4'!$V950*VLOOKUP('PD4'!$U950,#REF!,2,0),"")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IF('PD4'!$V951&lt;&gt;"",'PD4'!$V951*VLOOKUP('PD4'!$U951,#REF!,2,0),"")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IF('PD4'!$V952&lt;&gt;"",'PD4'!$V952*VLOOKUP('PD4'!$U952,#REF!,2,0),"")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IF('PD4'!$V953&lt;&gt;"",'PD4'!$V953*VLOOKUP('PD4'!$U953,#REF!,2,0),"")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IF('PD4'!$V954&lt;&gt;"",'PD4'!$V954*VLOOKUP('PD4'!$U954,#REF!,2,0),"")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IF('PD4'!$V955&lt;&gt;"",'PD4'!$V955*VLOOKUP('PD4'!$U955,#REF!,2,0),"")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IF('PD4'!$V956&lt;&gt;"",'PD4'!$V956*VLOOKUP('PD4'!$U956,#REF!,2,0),"")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IF('PD4'!$V957&lt;&gt;"",'PD4'!$V957*VLOOKUP('PD4'!$U957,#REF!,2,0),"")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IF('PD4'!$V958&lt;&gt;"",'PD4'!$V958*VLOOKUP('PD4'!$U958,#REF!,2,0),"")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IF('PD4'!$V959&lt;&gt;"",'PD4'!$V959*VLOOKUP('PD4'!$U959,#REF!,2,0),"")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IF('PD4'!$V960&lt;&gt;"",'PD4'!$V960*VLOOKUP('PD4'!$U960,#REF!,2,0),"")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IF('PD4'!$V961&lt;&gt;"",'PD4'!$V961*VLOOKUP('PD4'!$U961,#REF!,2,0),"")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IF('PD4'!$V962&lt;&gt;"",'PD4'!$V962*VLOOKUP('PD4'!$U962,#REF!,2,0),"")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IF('PD4'!$V963&lt;&gt;"",'PD4'!$V963*VLOOKUP('PD4'!$U963,#REF!,2,0),"")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IF('PD4'!$V964&lt;&gt;"",'PD4'!$V964*VLOOKUP('PD4'!$U964,#REF!,2,0),"")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IF('PD4'!$V965&lt;&gt;"",'PD4'!$V965*VLOOKUP('PD4'!$U965,#REF!,2,0),"")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IF('PD4'!$V966&lt;&gt;"",'PD4'!$V966*VLOOKUP('PD4'!$U966,#REF!,2,0),"")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IF('PD4'!$V967&lt;&gt;"",'PD4'!$V967*VLOOKUP('PD4'!$U967,#REF!,2,0),"")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IF('PD4'!$V968&lt;&gt;"",'PD4'!$V968*VLOOKUP('PD4'!$U968,#REF!,2,0),"")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IF('PD4'!$V969&lt;&gt;"",'PD4'!$V969*VLOOKUP('PD4'!$U969,#REF!,2,0),"")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IF('PD4'!$V970&lt;&gt;"",'PD4'!$V970*VLOOKUP('PD4'!$U970,#REF!,2,0),"")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IF('PD4'!$V971&lt;&gt;"",'PD4'!$V971*VLOOKUP('PD4'!$U971,#REF!,2,0),"")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IF('PD4'!$V972&lt;&gt;"",'PD4'!$V972*VLOOKUP('PD4'!$U972,#REF!,2,0),"")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IF('PD4'!$V973&lt;&gt;"",'PD4'!$V973*VLOOKUP('PD4'!$U973,#REF!,2,0),"")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IF('PD4'!$V974&lt;&gt;"",'PD4'!$V974*VLOOKUP('PD4'!$U974,#REF!,2,0),"")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IF('PD4'!$V975&lt;&gt;"",'PD4'!$V975*VLOOKUP('PD4'!$U975,#REF!,2,0),"")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IF('PD4'!$V976&lt;&gt;"",'PD4'!$V976*VLOOKUP('PD4'!$U976,#REF!,2,0),"")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IF('PD4'!$V977&lt;&gt;"",'PD4'!$V977*VLOOKUP('PD4'!$U977,#REF!,2,0),"")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IF('PD4'!$V978&lt;&gt;"",'PD4'!$V978*VLOOKUP('PD4'!$U978,#REF!,2,0),"")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IF('PD4'!$V979&lt;&gt;"",'PD4'!$V979*VLOOKUP('PD4'!$U979,#REF!,2,0),"")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IF('PD4'!$V980&lt;&gt;"",'PD4'!$V980*VLOOKUP('PD4'!$U980,#REF!,2,0),"")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IF('PD4'!$V981&lt;&gt;"",'PD4'!$V981*VLOOKUP('PD4'!$U981,#REF!,2,0),"")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IF('PD4'!$V982&lt;&gt;"",'PD4'!$V982*VLOOKUP('PD4'!$U982,#REF!,2,0),"")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IF('PD4'!$V983&lt;&gt;"",'PD4'!$V983*VLOOKUP('PD4'!$U983,#REF!,2,0),"")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IF('PD4'!$V984&lt;&gt;"",'PD4'!$V984*VLOOKUP('PD4'!$U984,#REF!,2,0),"")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IF('PD4'!$V985&lt;&gt;"",'PD4'!$V985*VLOOKUP('PD4'!$U985,#REF!,2,0),"")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IF('PD4'!$V986&lt;&gt;"",'PD4'!$V986*VLOOKUP('PD4'!$U986,#REF!,2,0),"")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IF('PD4'!$V987&lt;&gt;"",'PD4'!$V987*VLOOKUP('PD4'!$U987,#REF!,2,0),"")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IF('PD4'!$V988&lt;&gt;"",'PD4'!$V988*VLOOKUP('PD4'!$U988,#REF!,2,0),"")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IF('PD4'!$V989&lt;&gt;"",'PD4'!$V989*VLOOKUP('PD4'!$U989,#REF!,2,0),"")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IF('PD4'!$V990&lt;&gt;"",'PD4'!$V990*VLOOKUP('PD4'!$U990,#REF!,2,0),"")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IF('PD4'!$V991&lt;&gt;"",'PD4'!$V991*VLOOKUP('PD4'!$U991,#REF!,2,0),"")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IF('PD4'!$V992&lt;&gt;"",'PD4'!$V992*VLOOKUP('PD4'!$U992,#REF!,2,0),"")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IF('PD4'!$V993&lt;&gt;"",'PD4'!$V993*VLOOKUP('PD4'!$U993,#REF!,2,0),"")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IF('PD4'!$V994&lt;&gt;"",'PD4'!$V994*VLOOKUP('PD4'!$U994,#REF!,2,0),"")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IF('PD4'!$V995&lt;&gt;"",'PD4'!$V995*VLOOKUP('PD4'!$U995,#REF!,2,0),"")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IF('PD4'!$V996&lt;&gt;"",'PD4'!$V996*VLOOKUP('PD4'!$U996,#REF!,2,0),"")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IF('PD4'!$V997&lt;&gt;"",'PD4'!$V997*VLOOKUP('PD4'!$U997,#REF!,2,0),"")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IF('PD4'!$V998&lt;&gt;"",'PD4'!$V998*VLOOKUP('PD4'!$U998,#REF!,2,0),"")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IF('PD4'!$V999&lt;&gt;"",'PD4'!$V999*VLOOKUP('PD4'!$U999,#REF!,2,0),"")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IF('PD4'!$V1000&lt;&gt;"",'PD4'!$V1000*VLOOKUP('PD4'!$U1000,#REF!,2,0),"")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IF('PD4'!$V1001&lt;&gt;"",'PD4'!$V1001*VLOOKUP('PD4'!$U1001,#REF!,2,0),"")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IF('PD4'!$V1002&lt;&gt;"",'PD4'!$V1002*VLOOKUP('PD4'!$U1002,#REF!,2,0),"")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IF('PD4'!$V1003&lt;&gt;"",'PD4'!$V1003*VLOOKUP('PD4'!$U1003,#REF!,2,0),"")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IF('PD4'!$V1004&lt;&gt;"",'PD4'!$V1004*VLOOKUP('PD4'!$U1004,#REF!,2,0),"")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IF('PD4'!$V1005&lt;&gt;"",'PD4'!$V1005*VLOOKUP('PD4'!$U1005,#REF!,2,0),"")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IF('PD4'!$V1006&lt;&gt;"",'PD4'!$V1006*VLOOKUP('PD4'!$U1006,#REF!,2,0),"")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IF('PD4'!$V1007&lt;&gt;"",'PD4'!$V1007*VLOOKUP('PD4'!$U1007,#REF!,2,0),"")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IF('PD4'!$V1008&lt;&gt;"",'PD4'!$V1008*VLOOKUP('PD4'!$U1008,#REF!,2,0),"")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IF('PD4'!$V1009&lt;&gt;"",'PD4'!$V1009*VLOOKUP('PD4'!$U1009,#REF!,2,0),"")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IF('PD4'!$V1010&lt;&gt;"",'PD4'!$V1010*VLOOKUP('PD4'!$U1010,#REF!,2,0),"")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IF('PD4'!$V1011&lt;&gt;"",'PD4'!$V1011*VLOOKUP('PD4'!$U1011,#REF!,2,0),"")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IF('PD4'!$V1012&lt;&gt;"",'PD4'!$V1012*VLOOKUP('PD4'!$U1012,#REF!,2,0),"")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IF('PD4'!$V1013&lt;&gt;"",'PD4'!$V1013*VLOOKUP('PD4'!$U1013,#REF!,2,0),"")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IF('PD4'!$V1014&lt;&gt;"",'PD4'!$V1014*VLOOKUP('PD4'!$U1014,#REF!,2,0),"")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IF('PD4'!$V1015&lt;&gt;"",'PD4'!$V1015*VLOOKUP('PD4'!$U1015,#REF!,2,0),"")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IF('PD4'!$V1016&lt;&gt;"",'PD4'!$V1016*VLOOKUP('PD4'!$U1016,#REF!,2,0),"")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IF('PD4'!$V1017&lt;&gt;"",'PD4'!$V1017*VLOOKUP('PD4'!$U1017,#REF!,2,0),"")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IF('PD4'!$V1018&lt;&gt;"",'PD4'!$V1018*VLOOKUP('PD4'!$U1018,#REF!,2,0),"")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IF('PD4'!$V1019&lt;&gt;"",'PD4'!$V1019*VLOOKUP('PD4'!$U1019,#REF!,2,0),"")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IF('PD4'!$V1020&lt;&gt;"",'PD4'!$V1020*VLOOKUP('PD4'!$U1020,#REF!,2,0),"")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IF('PD4'!$V1021&lt;&gt;"",'PD4'!$V1021*VLOOKUP('PD4'!$U1021,#REF!,2,0),"")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IF('PD4'!$V1022&lt;&gt;"",'PD4'!$V1022*VLOOKUP('PD4'!$U1022,#REF!,2,0),"")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IF('PD4'!$V1023&lt;&gt;"",'PD4'!$V1023*VLOOKUP('PD4'!$U1023,#REF!,2,0),"")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IF('PD4'!$V1024&lt;&gt;"",'PD4'!$V1024*VLOOKUP('PD4'!$U1024,#REF!,2,0),"")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IF('PD4'!$V1025&lt;&gt;"",'PD4'!$V1025*VLOOKUP('PD4'!$U1025,#REF!,2,0),"")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IF('PD4'!$V1026&lt;&gt;"",'PD4'!$V1026*VLOOKUP('PD4'!$U1026,#REF!,2,0),"")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IF('PD4'!$V1027&lt;&gt;"",'PD4'!$V1027*VLOOKUP('PD4'!$U1027,#REF!,2,0),"")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IF('PD4'!$V1028&lt;&gt;"",'PD4'!$V1028*VLOOKUP('PD4'!$U1028,#REF!,2,0),"")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IF('PD4'!$V1029&lt;&gt;"",'PD4'!$V1029*VLOOKUP('PD4'!$U1029,#REF!,2,0),"")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IF('PD4'!$V1030&lt;&gt;"",'PD4'!$V1030*VLOOKUP('PD4'!$U1030,#REF!,2,0),"")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IF('PD4'!$V1031&lt;&gt;"",'PD4'!$V1031*VLOOKUP('PD4'!$U1031,#REF!,2,0),"")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IF('PD4'!$V1032&lt;&gt;"",'PD4'!$V1032*VLOOKUP('PD4'!$U1032,#REF!,2,0),"")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IF('PD4'!$V1033&lt;&gt;"",'PD4'!$V1033*VLOOKUP('PD4'!$U1033,#REF!,2,0),"")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IF('PD4'!$V1034&lt;&gt;"",'PD4'!$V1034*VLOOKUP('PD4'!$U1034,#REF!,2,0),"")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IF('PD4'!$V1035&lt;&gt;"",'PD4'!$V1035*VLOOKUP('PD4'!$U1035,#REF!,2,0),"")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qKxjrxYxqWmIVBFWM9qvLerIj3UZum9mYV9kgSa09EOkIVoZdq33UDM5gZMSU/62ncnTdIczMXTMTGRdcEXFcg==" saltValue="9Hjc2hF28VqF71OVbOtPyQ=="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53" priority="23" operator="beginsWith" text="COMPLETE">
      <formula>LEFT((A1),LEN("COMPLETE"))=("COMPLETE")</formula>
    </cfRule>
  </conditionalFormatting>
  <conditionalFormatting sqref="A1:A2 B6:B21 D21 F21 A226:C1235 A6:A23 G25:G28 G21:G23 C5:C24 E21:E24">
    <cfRule type="containsText" dxfId="152" priority="24" operator="containsText" text="INCOMPLETE">
      <formula>NOT(ISERROR(SEARCH(("INCOMPLETE"),(A1))))</formula>
    </cfRule>
  </conditionalFormatting>
  <conditionalFormatting sqref="E43:G43 A30:F33 B34:C34 A35:C38 D34:F38 A39 C39:D39">
    <cfRule type="containsText" dxfId="151" priority="25" operator="containsText" text="FALSE">
      <formula>NOT(ISERROR(SEARCH(("FALSE"),(A30))))</formula>
    </cfRule>
  </conditionalFormatting>
  <conditionalFormatting sqref="E43:G43 A30:F33 B34:C34 A35:C38 D34:F38 A39 C39:D39">
    <cfRule type="containsText" dxfId="150" priority="26" operator="containsText" text="TRUE">
      <formula>NOT(ISERROR(SEARCH(("TRUE"),(A30))))</formula>
    </cfRule>
  </conditionalFormatting>
  <conditionalFormatting sqref="A26:B28">
    <cfRule type="containsText" dxfId="149" priority="27" operator="containsText" text="FALSE">
      <formula>NOT(ISERROR(SEARCH(("FALSE"),(A26))))</formula>
    </cfRule>
  </conditionalFormatting>
  <conditionalFormatting sqref="A26:B28">
    <cfRule type="containsText" dxfId="148" priority="28" operator="containsText" text="TRUE">
      <formula>NOT(ISERROR(SEARCH(("TRUE"),(A26))))</formula>
    </cfRule>
  </conditionalFormatting>
  <conditionalFormatting sqref="C40">
    <cfRule type="containsText" dxfId="147" priority="21" operator="containsText" text="YES">
      <formula>NOT(ISERROR(SEARCH(("YES"),(C40))))</formula>
    </cfRule>
  </conditionalFormatting>
  <conditionalFormatting sqref="C40">
    <cfRule type="containsText" dxfId="146" priority="22" operator="containsText" text="NO">
      <formula>NOT(ISERROR(SEARCH(("NO"),(C40))))</formula>
    </cfRule>
  </conditionalFormatting>
  <conditionalFormatting sqref="D8 F10:F13">
    <cfRule type="beginsWith" dxfId="145" priority="11" operator="beginsWith" text="COMPLETE">
      <formula>LEFT(D8,LEN("COMPLETE"))="COMPLETE"</formula>
    </cfRule>
    <cfRule type="containsText" dxfId="144" priority="12" operator="containsText" text="INCOMPLETE">
      <formula>NOT(ISERROR(SEARCH("INCOMPLETE",D8)))</formula>
    </cfRule>
  </conditionalFormatting>
  <conditionalFormatting sqref="D6:D7 D10 A24 D13">
    <cfRule type="containsText" dxfId="143" priority="19" operator="containsText" text="FALSE">
      <formula>NOT(ISERROR(SEARCH("FALSE",A6)))</formula>
    </cfRule>
    <cfRule type="containsText" dxfId="142" priority="20" operator="containsText" text="TRUE">
      <formula>NOT(ISERROR(SEARCH("TRUE",A6)))</formula>
    </cfRule>
  </conditionalFormatting>
  <conditionalFormatting sqref="E10:E13">
    <cfRule type="containsText" dxfId="141" priority="17" operator="containsText" text="TRUE">
      <formula>NOT(ISERROR(SEARCH("TRUE",E10)))</formula>
    </cfRule>
    <cfRule type="containsText" dxfId="140" priority="18" operator="containsText" text="FALSE">
      <formula>NOT(ISERROR(SEARCH("FALSE",E10)))</formula>
    </cfRule>
  </conditionalFormatting>
  <conditionalFormatting sqref="D5:F5">
    <cfRule type="beginsWith" dxfId="139" priority="15" operator="beginsWith" text="COMPLETE">
      <formula>LEFT(D5,LEN("COMPLETE"))="COMPLETE"</formula>
    </cfRule>
    <cfRule type="containsText" dxfId="138" priority="16" operator="containsText" text="INCOMPLETE">
      <formula>NOT(ISERROR(SEARCH("INCOMPLETE",D5)))</formula>
    </cfRule>
  </conditionalFormatting>
  <conditionalFormatting sqref="E6:F8">
    <cfRule type="beginsWith" dxfId="137" priority="13" operator="beginsWith" text="COMPLETE">
      <formula>LEFT(E6,LEN("COMPLETE"))="COMPLETE"</formula>
    </cfRule>
    <cfRule type="containsText" dxfId="136" priority="14" operator="containsText" text="INCOMPLETE">
      <formula>NOT(ISERROR(SEARCH("INCOMPLETE",E6)))</formula>
    </cfRule>
  </conditionalFormatting>
  <conditionalFormatting sqref="G24">
    <cfRule type="containsText" dxfId="135" priority="9" operator="containsText" text="FALSE">
      <formula>NOT(ISERROR(SEARCH("FALSE",G24)))</formula>
    </cfRule>
    <cfRule type="containsText" dxfId="134" priority="10" operator="containsText" text="TRUE">
      <formula>NOT(ISERROR(SEARCH("TRUE",G24)))</formula>
    </cfRule>
  </conditionalFormatting>
  <conditionalFormatting sqref="A24">
    <cfRule type="containsText" dxfId="133" priority="7" operator="containsText" text="TRUE">
      <formula>NOT(ISERROR(SEARCH("TRUE",A24)))</formula>
    </cfRule>
    <cfRule type="containsText" dxfId="132" priority="8" operator="containsText" text="FALSE">
      <formula>NOT(ISERROR(SEARCH("FALSE",A24)))</formula>
    </cfRule>
  </conditionalFormatting>
  <conditionalFormatting sqref="F49:F225 B49:B225">
    <cfRule type="expression" dxfId="131" priority="5">
      <formula>MOD(ROW(),2)&lt;&gt;0</formula>
    </cfRule>
    <cfRule type="expression" dxfId="130" priority="6">
      <formula>MOD(ROW(),2)=0</formula>
    </cfRule>
  </conditionalFormatting>
  <conditionalFormatting sqref="A49:I225 A48 C48:E48 G48:I48">
    <cfRule type="expression" dxfId="129" priority="3">
      <formula>AND(_xlfn.ISFORMULA(A48),MOD(ROW(),2)=0)</formula>
    </cfRule>
    <cfRule type="expression" dxfId="128" priority="4">
      <formula>_xlfn.ISFORMULA(INDIRECT("rc",FALSE))</formula>
    </cfRule>
  </conditionalFormatting>
  <conditionalFormatting sqref="H43 H44:I45">
    <cfRule type="expression" dxfId="127" priority="1">
      <formula>AND(_xlfn.ISFORMULA(H43),MOD(ROW(),2)=0)</formula>
    </cfRule>
    <cfRule type="expression" dxfId="126" priority="2">
      <formula>_xlfn.ISFORMULA(INDIRECT("rc",FALSE))</formula>
    </cfRule>
  </conditionalFormatting>
  <dataValidations count="7">
    <dataValidation type="list" allowBlank="1" showInputMessage="1" showErrorMessage="1" sqref="E6:E9" xr:uid="{9BA47BDB-F698-4408-B5D3-DCC7E6403D26}">
      <formula1>"Yes, No"</formula1>
    </dataValidation>
    <dataValidation type="list" allowBlank="1" showErrorMessage="1" sqref="B8" xr:uid="{935A3BE8-6414-4740-9323-7175F408EE83}">
      <formula1>"FIRST YEAR,CIVL,SBME,EECE,CHBE,ENVE,ENPH,GEOE,IGEN,MECH,MINE,MTRL,MANU,OTHER,,SCARP,SALA,DENT,ARTS,EDUC,COMM,FRST,KIN,JRNL,LAIS,LFS,LAW,MEDI,MUSC,SPPH,NURS,PHRM,SCIE"</formula1>
    </dataValidation>
    <dataValidation type="list" allowBlank="1" showErrorMessage="1" sqref="U96:U225 X227:X1035 Y226 O271:O1109 J227" xr:uid="{10F4EFC5-2C77-4755-9470-10A0208E4D5C}">
      <formula1>"FIRST YEAR,CIVL,SBME,EECE,CHBE,ENVE,ENPH,GEOE,IGEN,MECH,MINE,MTRL,MANU,OTHER"</formula1>
    </dataValidation>
    <dataValidation type="list" allowBlank="1" showErrorMessage="1" sqref="B49:B225" xr:uid="{3F0156F2-F4A0-4244-B5E7-B1C0A6171E57}">
      <formula1>"Venue,Food,Gifts,Workshop Supplies,Other"</formula1>
    </dataValidation>
    <dataValidation type="list" allowBlank="1" showErrorMessage="1" sqref="R96:R225 V226 U227:U1035" xr:uid="{CF41234B-4BC3-4FB2-BBD8-5A24CD328159}">
      <formula1>#REF!</formula1>
    </dataValidation>
    <dataValidation type="list" allowBlank="1" showErrorMessage="1" sqref="B5 C40" xr:uid="{95467A6C-8AFC-42AD-9504-E837DFCA433C}">
      <formula1>"Yes,No"</formula1>
    </dataValidation>
    <dataValidation type="list" allowBlank="1" showErrorMessage="1" sqref="B16 B19" xr:uid="{C4647030-781A-4795-9F23-FE9E79F25B6B}">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1650980-D9F2-42BB-B8FF-13692374CDF7}">
          <x14:formula1>
            <xm:f>dataval!$A$2:$A$78</xm:f>
          </x14:formula1>
          <xm:sqref>B11</xm:sqref>
        </x14:dataValidation>
        <x14:dataValidation type="list" allowBlank="1" showErrorMessage="1" xr:uid="{F286B63B-246A-4A37-91E5-FCEC90D56439}">
          <x14:formula1>
            <xm:f>'Group Information'!$A$19:$A$25</xm:f>
          </x14:formula1>
          <xm:sqref>F49:F225 D148:E225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EA9E-22D1-456F-BE3F-24C3364081C0}">
  <sheetPr codeName="Sheet17">
    <tabColor theme="5" tint="0.39997558519241921"/>
  </sheetPr>
  <dimension ref="A1:AD1235"/>
  <sheetViews>
    <sheetView zoomScale="90" zoomScaleNormal="90" workbookViewId="0">
      <selection activeCell="A30" sqref="A30:I33"/>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74" t="s">
        <v>173</v>
      </c>
      <c r="B1" s="675"/>
      <c r="C1" s="671"/>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76" t="s">
        <v>119</v>
      </c>
      <c r="B2" s="677"/>
      <c r="C2" s="678"/>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79"/>
      <c r="B3" s="680"/>
      <c r="C3" s="681"/>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69"/>
      <c r="B4" s="369"/>
      <c r="C4" s="369"/>
      <c r="D4" s="370"/>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1" t="s">
        <v>90</v>
      </c>
      <c r="B5" s="32"/>
      <c r="C5" s="33"/>
      <c r="D5" s="177" t="s">
        <v>120</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121</v>
      </c>
      <c r="B6" s="229"/>
      <c r="C6" s="372" t="str">
        <f t="shared" ref="C6:C11" si="0">IF(B6&lt;&gt;"","COMPLETE","INCOMPLETE")</f>
        <v>INCOMPLETE</v>
      </c>
      <c r="D6" s="179" t="s">
        <v>122</v>
      </c>
      <c r="E6" s="325"/>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123</v>
      </c>
      <c r="B7" s="230"/>
      <c r="C7" s="372" t="str">
        <f t="shared" si="0"/>
        <v>INCOMPLETE</v>
      </c>
      <c r="D7" s="179" t="s">
        <v>124</v>
      </c>
      <c r="E7" s="326"/>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125</v>
      </c>
      <c r="B8" s="324"/>
      <c r="C8" s="372" t="str">
        <f t="shared" si="0"/>
        <v>INCOMPLETE</v>
      </c>
      <c r="D8" s="654" t="s">
        <v>126</v>
      </c>
      <c r="E8" s="656"/>
      <c r="F8" s="658"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127</v>
      </c>
      <c r="B9" s="231"/>
      <c r="C9" s="372" t="str">
        <f t="shared" si="0"/>
        <v>INCOMPLETE</v>
      </c>
      <c r="D9" s="655"/>
      <c r="E9" s="657"/>
      <c r="F9" s="659"/>
      <c r="G9" s="16"/>
      <c r="K9" s="16"/>
      <c r="L9" s="16"/>
      <c r="M9" s="16"/>
      <c r="N9" s="16"/>
      <c r="O9" s="23"/>
      <c r="P9" s="16"/>
      <c r="Q9" s="16"/>
      <c r="S9" s="16"/>
      <c r="T9" s="16"/>
      <c r="U9" s="16"/>
      <c r="V9" s="16"/>
      <c r="W9" s="16"/>
      <c r="X9" s="16"/>
      <c r="Y9" s="16"/>
      <c r="Z9" s="16"/>
      <c r="AA9" s="16"/>
      <c r="AB9" s="16"/>
      <c r="AC9" s="16"/>
    </row>
    <row r="10" spans="1:29" ht="15" customHeight="1" x14ac:dyDescent="0.35">
      <c r="A10" s="35" t="s">
        <v>128</v>
      </c>
      <c r="B10" s="231"/>
      <c r="C10" s="194" t="str">
        <f t="shared" si="0"/>
        <v>INCOMPLETE</v>
      </c>
      <c r="D10" s="688" t="s">
        <v>129</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130</v>
      </c>
      <c r="B11" s="324"/>
      <c r="C11" s="194" t="str">
        <f t="shared" si="0"/>
        <v>INCOMPLETE</v>
      </c>
      <c r="D11" s="689"/>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90"/>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131</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132</v>
      </c>
      <c r="B14" s="232"/>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133</v>
      </c>
      <c r="B15" s="373"/>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58</v>
      </c>
      <c r="B16" s="327"/>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134</v>
      </c>
      <c r="B17" s="232"/>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133</v>
      </c>
      <c r="B18" s="373"/>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58</v>
      </c>
      <c r="B19" s="327"/>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135</v>
      </c>
      <c r="B21" s="43"/>
      <c r="C21" s="43"/>
      <c r="D21" s="43"/>
      <c r="E21" s="44"/>
      <c r="F21" s="45" t="s">
        <v>136</v>
      </c>
      <c r="G21" s="45" t="s">
        <v>137</v>
      </c>
      <c r="J21" s="16"/>
      <c r="K21" s="16"/>
      <c r="L21" s="16"/>
      <c r="N21" s="16"/>
      <c r="O21" s="16"/>
      <c r="P21" s="16"/>
      <c r="Q21" s="16"/>
      <c r="R21" s="16"/>
      <c r="S21" s="23"/>
      <c r="T21" s="16"/>
      <c r="U21" s="16"/>
      <c r="W21" s="16"/>
      <c r="X21" s="16"/>
      <c r="Y21" s="16"/>
      <c r="Z21" s="16"/>
      <c r="AA21" s="16"/>
      <c r="AB21" s="16"/>
      <c r="AC21" s="16"/>
    </row>
    <row r="22" spans="1:29" ht="49.5" customHeight="1" x14ac:dyDescent="0.35">
      <c r="A22" s="682" t="s">
        <v>138</v>
      </c>
      <c r="B22" s="671"/>
      <c r="C22" s="683"/>
      <c r="D22" s="684"/>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5" t="s">
        <v>139</v>
      </c>
      <c r="B23" s="678"/>
      <c r="C23" s="686"/>
      <c r="D23" s="687"/>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69" t="s">
        <v>140</v>
      </c>
      <c r="B24" s="669"/>
      <c r="C24" s="667"/>
      <c r="D24" s="668"/>
      <c r="E24" s="282"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141</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142</v>
      </c>
      <c r="B27" s="233"/>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143</v>
      </c>
      <c r="B28" s="234"/>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2" t="s">
        <v>144</v>
      </c>
      <c r="B30" s="663"/>
      <c r="C30" s="664"/>
      <c r="D30" s="662" t="s">
        <v>145</v>
      </c>
      <c r="E30" s="663"/>
      <c r="F30" s="664"/>
      <c r="J30" s="16"/>
      <c r="K30" s="16"/>
      <c r="L30" s="16"/>
      <c r="N30" s="16"/>
      <c r="O30" s="16"/>
      <c r="P30" s="16"/>
      <c r="Q30" s="16"/>
      <c r="R30" s="16"/>
      <c r="S30" s="23"/>
      <c r="T30" s="16"/>
      <c r="U30" s="16"/>
      <c r="W30" s="16"/>
      <c r="X30" s="16"/>
      <c r="Y30" s="16"/>
      <c r="Z30" s="16"/>
      <c r="AA30" s="16"/>
      <c r="AB30" s="16"/>
      <c r="AC30" s="16"/>
    </row>
    <row r="31" spans="1:29" ht="15.75" customHeight="1" x14ac:dyDescent="0.35">
      <c r="A31" s="50" t="s">
        <v>146</v>
      </c>
      <c r="B31" s="51" t="s">
        <v>147</v>
      </c>
      <c r="C31" s="52" t="s">
        <v>101</v>
      </c>
      <c r="D31" s="53" t="s">
        <v>146</v>
      </c>
      <c r="E31" s="51" t="s">
        <v>147</v>
      </c>
      <c r="F31" s="52" t="s">
        <v>101</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148</v>
      </c>
      <c r="B32" s="328"/>
      <c r="C32" s="236"/>
      <c r="D32" s="54" t="s">
        <v>149</v>
      </c>
      <c r="E32" s="235"/>
      <c r="F32" s="236"/>
      <c r="J32" s="16"/>
      <c r="K32" s="16"/>
      <c r="L32" s="16"/>
      <c r="N32" s="16"/>
      <c r="O32" s="16"/>
      <c r="P32" s="16"/>
      <c r="Q32" s="16"/>
      <c r="R32" s="16"/>
      <c r="S32" s="23"/>
      <c r="T32" s="16"/>
      <c r="U32" s="16"/>
      <c r="W32" s="16"/>
      <c r="X32" s="16"/>
      <c r="Y32" s="16"/>
      <c r="Z32" s="16"/>
      <c r="AA32" s="16"/>
      <c r="AB32" s="16"/>
      <c r="AC32" s="16"/>
    </row>
    <row r="33" spans="1:30" ht="15.75" customHeight="1" x14ac:dyDescent="0.35">
      <c r="A33" s="54" t="s">
        <v>150</v>
      </c>
      <c r="B33" s="235"/>
      <c r="C33" s="236"/>
      <c r="D33" s="54" t="s">
        <v>151</v>
      </c>
      <c r="E33" s="235"/>
      <c r="F33" s="236"/>
      <c r="J33" s="16"/>
      <c r="K33" s="16"/>
      <c r="L33" s="16"/>
      <c r="N33" s="16"/>
      <c r="O33" s="16"/>
      <c r="P33" s="16"/>
      <c r="Q33" s="16"/>
      <c r="R33" s="16"/>
      <c r="S33" s="23"/>
      <c r="T33" s="16"/>
      <c r="U33" s="16"/>
      <c r="W33" s="16"/>
      <c r="X33" s="16"/>
      <c r="Y33" s="16"/>
      <c r="Z33" s="16"/>
      <c r="AA33" s="16"/>
      <c r="AB33" s="16"/>
      <c r="AC33" s="16"/>
    </row>
    <row r="34" spans="1:30" ht="15.75" customHeight="1" x14ac:dyDescent="0.35">
      <c r="A34" s="374" t="s">
        <v>152</v>
      </c>
      <c r="B34" s="235"/>
      <c r="C34" s="236"/>
      <c r="D34" s="54" t="s">
        <v>153</v>
      </c>
      <c r="E34" s="235"/>
      <c r="F34" s="236"/>
      <c r="J34" s="16"/>
      <c r="K34" s="16"/>
      <c r="L34" s="16"/>
      <c r="N34" s="16"/>
      <c r="O34" s="16"/>
      <c r="P34" s="16"/>
      <c r="Q34" s="16"/>
      <c r="R34" s="16"/>
      <c r="S34" s="23"/>
      <c r="T34" s="16"/>
      <c r="U34" s="16"/>
      <c r="W34" s="16"/>
      <c r="X34" s="16"/>
      <c r="Y34" s="16"/>
      <c r="Z34" s="16"/>
      <c r="AA34" s="16"/>
      <c r="AB34" s="16"/>
      <c r="AC34" s="16"/>
    </row>
    <row r="35" spans="1:30" ht="15.75" customHeight="1" x14ac:dyDescent="0.35">
      <c r="A35" s="54" t="s">
        <v>153</v>
      </c>
      <c r="B35" s="235"/>
      <c r="C35" s="236"/>
      <c r="D35" s="54" t="s">
        <v>154</v>
      </c>
      <c r="E35" s="235"/>
      <c r="F35" s="236"/>
      <c r="J35" s="16"/>
      <c r="K35" s="16"/>
      <c r="L35" s="16"/>
      <c r="N35" s="16"/>
      <c r="O35" s="16"/>
      <c r="P35" s="16"/>
      <c r="Q35" s="16"/>
      <c r="R35" s="16"/>
      <c r="S35" s="23"/>
      <c r="T35" s="16"/>
      <c r="U35" s="16"/>
      <c r="W35" s="16"/>
      <c r="X35" s="16"/>
      <c r="Y35" s="16"/>
      <c r="Z35" s="16"/>
      <c r="AA35" s="16"/>
      <c r="AB35" s="16"/>
      <c r="AC35" s="16"/>
    </row>
    <row r="36" spans="1:30" ht="15.75" customHeight="1" x14ac:dyDescent="0.35">
      <c r="A36" s="54" t="s">
        <v>154</v>
      </c>
      <c r="B36" s="235"/>
      <c r="C36" s="236"/>
      <c r="D36" s="54" t="s">
        <v>155</v>
      </c>
      <c r="E36" s="235"/>
      <c r="F36" s="236"/>
      <c r="J36" s="16"/>
      <c r="K36" s="16"/>
      <c r="L36" s="16"/>
      <c r="N36" s="16"/>
      <c r="O36" s="16"/>
      <c r="P36" s="16"/>
      <c r="Q36" s="16"/>
      <c r="R36" s="16"/>
      <c r="S36" s="23"/>
      <c r="T36" s="16"/>
      <c r="U36" s="16"/>
      <c r="W36" s="16"/>
      <c r="X36" s="16"/>
      <c r="Y36" s="16"/>
      <c r="Z36" s="16"/>
      <c r="AA36" s="16"/>
      <c r="AB36" s="16"/>
      <c r="AC36" s="16"/>
    </row>
    <row r="37" spans="1:30" ht="15.75" customHeight="1" x14ac:dyDescent="0.35">
      <c r="A37" s="54" t="s">
        <v>155</v>
      </c>
      <c r="B37" s="235"/>
      <c r="C37" s="236"/>
      <c r="D37" s="54" t="s">
        <v>156</v>
      </c>
      <c r="E37" s="235"/>
      <c r="F37" s="236"/>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156</v>
      </c>
      <c r="B38" s="237"/>
      <c r="C38" s="238"/>
      <c r="D38" s="140" t="s">
        <v>157</v>
      </c>
      <c r="E38" s="237"/>
      <c r="F38" s="238"/>
      <c r="J38" s="16"/>
      <c r="K38" s="16"/>
      <c r="L38" s="16"/>
      <c r="N38" s="16"/>
      <c r="O38" s="16"/>
      <c r="P38" s="16"/>
      <c r="Q38" s="16"/>
      <c r="R38" s="16"/>
      <c r="S38" s="23"/>
      <c r="T38" s="16"/>
      <c r="U38" s="16"/>
      <c r="W38" s="16"/>
      <c r="X38" s="16"/>
      <c r="Y38" s="16"/>
      <c r="Z38" s="16"/>
      <c r="AA38" s="16"/>
      <c r="AB38" s="16"/>
      <c r="AC38" s="16"/>
    </row>
    <row r="39" spans="1:30" ht="15" customHeight="1" thickBot="1" x14ac:dyDescent="0.4">
      <c r="A39" s="672" t="s">
        <v>158</v>
      </c>
      <c r="B39" s="673"/>
      <c r="C39" s="275">
        <f>SUM(C32:C38)</f>
        <v>0</v>
      </c>
      <c r="D39" s="665" t="s">
        <v>159</v>
      </c>
      <c r="E39" s="666"/>
      <c r="F39" s="276">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0" t="s">
        <v>160</v>
      </c>
      <c r="B40" s="671"/>
      <c r="C40" s="329"/>
      <c r="D40" s="60"/>
      <c r="E40" s="660" t="s">
        <v>161</v>
      </c>
      <c r="F40" s="661"/>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75" t="s">
        <v>162</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75" t="s">
        <v>163</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164</v>
      </c>
      <c r="B43" s="56">
        <f>SUM('PD5'!$H$49:$H$225)</f>
        <v>0</v>
      </c>
      <c r="E43" s="375" t="s">
        <v>165</v>
      </c>
      <c r="F43" s="107">
        <f>MIN(dataval!E23,dataval!C23*B27,SUMIF(B49:B225,"Gifts",H49:H225))</f>
        <v>0</v>
      </c>
      <c r="H43" s="388" t="s">
        <v>2</v>
      </c>
      <c r="I43" s="389"/>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75" t="s">
        <v>166</v>
      </c>
      <c r="F44" s="107">
        <f>MIN(dataval!C24,SUMIF(B49:B225,"Workshop Supplies",H49:H225))</f>
        <v>0</v>
      </c>
      <c r="G44" s="16"/>
      <c r="H44" s="390" t="s">
        <v>3</v>
      </c>
      <c r="I44" s="391" t="s">
        <v>4</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3" t="s">
        <v>167</v>
      </c>
      <c r="B45" s="653"/>
      <c r="C45" s="374"/>
      <c r="D45" s="374"/>
      <c r="E45" s="376" t="s">
        <v>168</v>
      </c>
      <c r="F45" s="377">
        <f>MIN(SUM(F41:F44),dataval!E20,dataval!C20*SUM(H49:H225))</f>
        <v>0</v>
      </c>
      <c r="H45" s="392" t="s">
        <v>5</v>
      </c>
      <c r="I45" s="393" t="s">
        <v>6</v>
      </c>
      <c r="K45" s="16"/>
      <c r="L45" s="21"/>
      <c r="M45" s="16"/>
      <c r="N45" s="16"/>
      <c r="O45" s="16"/>
      <c r="P45" s="16"/>
      <c r="Q45" s="16"/>
      <c r="R45" s="16"/>
      <c r="S45" s="16"/>
      <c r="U45" s="16"/>
      <c r="V45" s="16"/>
      <c r="W45" s="16"/>
      <c r="X45" s="16"/>
      <c r="Y45" s="16"/>
      <c r="Z45" s="16"/>
      <c r="AA45" s="16"/>
      <c r="AB45" s="16"/>
      <c r="AC45" s="16"/>
    </row>
    <row r="46" spans="1:30" ht="21" customHeight="1" x14ac:dyDescent="0.35">
      <c r="A46" s="653"/>
      <c r="B46" s="653"/>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78" t="s">
        <v>98</v>
      </c>
      <c r="B47" s="379"/>
      <c r="C47" s="379"/>
      <c r="D47" s="379"/>
      <c r="E47" s="379"/>
      <c r="F47" s="379"/>
      <c r="G47" s="379"/>
      <c r="H47" s="379"/>
      <c r="I47" s="142"/>
      <c r="N47" s="16"/>
      <c r="O47" s="16"/>
      <c r="P47" s="16"/>
      <c r="Q47" s="16"/>
      <c r="R47" s="16"/>
      <c r="S47" s="23"/>
      <c r="T47" s="16"/>
      <c r="U47" s="16"/>
      <c r="V47" s="16"/>
      <c r="W47" s="16"/>
      <c r="X47" s="16"/>
      <c r="Y47" s="16"/>
      <c r="Z47" s="16"/>
      <c r="AA47" s="16"/>
      <c r="AB47" s="16"/>
      <c r="AC47" s="16"/>
    </row>
    <row r="48" spans="1:30" ht="15" customHeight="1" x14ac:dyDescent="0.35">
      <c r="A48" s="196" t="s">
        <v>99</v>
      </c>
      <c r="B48" s="197" t="s">
        <v>100</v>
      </c>
      <c r="C48" s="197" t="s">
        <v>101</v>
      </c>
      <c r="D48" s="198" t="s">
        <v>102</v>
      </c>
      <c r="E48" s="198" t="s">
        <v>103</v>
      </c>
      <c r="F48" s="199" t="s">
        <v>104</v>
      </c>
      <c r="G48" s="200" t="s">
        <v>106</v>
      </c>
      <c r="H48" s="198" t="s">
        <v>108</v>
      </c>
      <c r="I48" s="201" t="s">
        <v>169</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39"/>
      <c r="B49" s="224"/>
      <c r="C49" s="222"/>
      <c r="D49" s="224"/>
      <c r="E49" s="224"/>
      <c r="F49" s="223"/>
      <c r="G49" s="432" t="str">
        <f>IF('PD5'!$F49&lt;&gt;"",'PD5'!$C49*'PD5'!$D49+E49,"")</f>
        <v/>
      </c>
      <c r="H49" s="432" t="str">
        <f>IF('PD5'!$G49&lt;&gt;"",'PD5'!$G49*VLOOKUP('PD5'!$F49,'Group Information'!$A$19:$B$25,2,0),"")</f>
        <v/>
      </c>
      <c r="I49" s="240"/>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39"/>
      <c r="B50" s="224"/>
      <c r="C50" s="222"/>
      <c r="D50" s="224"/>
      <c r="E50" s="224"/>
      <c r="F50" s="223"/>
      <c r="G50" s="432" t="str">
        <f>IF('PD5'!$F50&lt;&gt;"",'PD5'!$C50*'PD5'!$D50+E50,"")</f>
        <v/>
      </c>
      <c r="H50" s="432" t="str">
        <f>IF('PD5'!$G50&lt;&gt;"",'PD5'!$G50*VLOOKUP('PD5'!$F50,'Group Information'!$A$19:$B$25,2,0),"")</f>
        <v/>
      </c>
      <c r="I50" s="240"/>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39"/>
      <c r="B51" s="224"/>
      <c r="C51" s="222"/>
      <c r="D51" s="224"/>
      <c r="E51" s="224"/>
      <c r="F51" s="223"/>
      <c r="G51" s="432" t="str">
        <f>IF('PD5'!$F51&lt;&gt;"",'PD5'!$C51*'PD5'!$D51+E51,"")</f>
        <v/>
      </c>
      <c r="H51" s="432" t="str">
        <f>IF('PD5'!$G51&lt;&gt;"",'PD5'!$G51*VLOOKUP('PD5'!$F51,'Group Information'!$A$19:$B$25,2,0),"")</f>
        <v/>
      </c>
      <c r="I51" s="240"/>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39"/>
      <c r="B52" s="224"/>
      <c r="C52" s="222"/>
      <c r="D52" s="224"/>
      <c r="E52" s="224"/>
      <c r="F52" s="223"/>
      <c r="G52" s="432" t="str">
        <f>IF('PD5'!$F52&lt;&gt;"",'PD5'!$C52*'PD5'!$D52+E52,"")</f>
        <v/>
      </c>
      <c r="H52" s="432" t="str">
        <f>IF('PD5'!$G52&lt;&gt;"",'PD5'!$G52*VLOOKUP('PD5'!$F52,'Group Information'!$A$19:$B$25,2,0),"")</f>
        <v/>
      </c>
      <c r="I52" s="240"/>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39"/>
      <c r="B53" s="224"/>
      <c r="C53" s="222"/>
      <c r="D53" s="224"/>
      <c r="E53" s="224"/>
      <c r="F53" s="223"/>
      <c r="G53" s="432" t="str">
        <f>IF('PD5'!$F53&lt;&gt;"",'PD5'!$C53*'PD5'!$D53+E53,"")</f>
        <v/>
      </c>
      <c r="H53" s="432" t="str">
        <f>IF('PD5'!$G53&lt;&gt;"",'PD5'!$G53*VLOOKUP('PD5'!$F53,'Group Information'!$A$19:$B$25,2,0),"")</f>
        <v/>
      </c>
      <c r="I53" s="240"/>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39"/>
      <c r="B54" s="224"/>
      <c r="C54" s="222"/>
      <c r="D54" s="224"/>
      <c r="E54" s="224"/>
      <c r="F54" s="223"/>
      <c r="G54" s="432" t="str">
        <f>IF('PD5'!$F54&lt;&gt;"",'PD5'!$C54*'PD5'!$D54+E54,"")</f>
        <v/>
      </c>
      <c r="H54" s="432" t="str">
        <f>IF('PD5'!$G54&lt;&gt;"",'PD5'!$G54*VLOOKUP('PD5'!$F54,'Group Information'!$A$19:$B$25,2,0),"")</f>
        <v/>
      </c>
      <c r="I54" s="240"/>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39"/>
      <c r="B55" s="224"/>
      <c r="C55" s="222"/>
      <c r="D55" s="224"/>
      <c r="E55" s="224"/>
      <c r="F55" s="223"/>
      <c r="G55" s="432" t="str">
        <f>IF('PD5'!$F55&lt;&gt;"",'PD5'!$C55*'PD5'!$D55+E55,"")</f>
        <v/>
      </c>
      <c r="H55" s="432" t="str">
        <f>IF('PD5'!$G55&lt;&gt;"",'PD5'!$G55*VLOOKUP('PD5'!$F55,'Group Information'!$A$19:$B$25,2,0),"")</f>
        <v/>
      </c>
      <c r="I55" s="240"/>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39"/>
      <c r="B56" s="224"/>
      <c r="C56" s="222"/>
      <c r="D56" s="224"/>
      <c r="E56" s="224"/>
      <c r="F56" s="223"/>
      <c r="G56" s="432" t="str">
        <f>IF('PD5'!$F56&lt;&gt;"",'PD5'!$C56*'PD5'!$D56+E56,"")</f>
        <v/>
      </c>
      <c r="H56" s="432" t="str">
        <f>IF('PD5'!$G56&lt;&gt;"",'PD5'!$G56*VLOOKUP('PD5'!$F56,'Group Information'!$A$19:$B$25,2,0),"")</f>
        <v/>
      </c>
      <c r="I56" s="240"/>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39"/>
      <c r="B57" s="224"/>
      <c r="C57" s="222"/>
      <c r="D57" s="224"/>
      <c r="E57" s="224"/>
      <c r="F57" s="223"/>
      <c r="G57" s="432" t="str">
        <f>IF('PD5'!$F57&lt;&gt;"",'PD5'!$C57*'PD5'!$D57+E57,"")</f>
        <v/>
      </c>
      <c r="H57" s="432" t="str">
        <f>IF('PD5'!$G57&lt;&gt;"",'PD5'!$G57*VLOOKUP('PD5'!$F57,'Group Information'!$A$19:$B$25,2,0),"")</f>
        <v/>
      </c>
      <c r="I57" s="240"/>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39"/>
      <c r="B58" s="224"/>
      <c r="C58" s="222"/>
      <c r="D58" s="224"/>
      <c r="E58" s="224"/>
      <c r="F58" s="223"/>
      <c r="G58" s="432" t="str">
        <f>IF('PD5'!$F58&lt;&gt;"",'PD5'!$C58*'PD5'!$D58+E58,"")</f>
        <v/>
      </c>
      <c r="H58" s="432" t="str">
        <f>IF('PD5'!$G58&lt;&gt;"",'PD5'!$G58*VLOOKUP('PD5'!$F58,'Group Information'!$A$19:$B$25,2,0),"")</f>
        <v/>
      </c>
      <c r="I58" s="240"/>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39"/>
      <c r="B59" s="224"/>
      <c r="C59" s="222"/>
      <c r="D59" s="224"/>
      <c r="E59" s="224"/>
      <c r="F59" s="223"/>
      <c r="G59" s="432" t="str">
        <f>IF('PD5'!$F59&lt;&gt;"",'PD5'!$C59*'PD5'!$D59+E59,"")</f>
        <v/>
      </c>
      <c r="H59" s="432" t="str">
        <f>IF('PD5'!$G59&lt;&gt;"",'PD5'!$G59*VLOOKUP('PD5'!$F59,'Group Information'!$A$19:$B$25,2,0),"")</f>
        <v/>
      </c>
      <c r="I59" s="240"/>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39"/>
      <c r="B60" s="224"/>
      <c r="C60" s="222"/>
      <c r="D60" s="224"/>
      <c r="E60" s="224"/>
      <c r="F60" s="223"/>
      <c r="G60" s="432" t="str">
        <f>IF('PD5'!$F60&lt;&gt;"",'PD5'!$C60*'PD5'!$D60+E60,"")</f>
        <v/>
      </c>
      <c r="H60" s="432" t="str">
        <f>IF('PD5'!$G60&lt;&gt;"",'PD5'!$G60*VLOOKUP('PD5'!$F60,'Group Information'!$A$19:$B$25,2,0),"")</f>
        <v/>
      </c>
      <c r="I60" s="240"/>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39"/>
      <c r="B61" s="224"/>
      <c r="C61" s="222"/>
      <c r="D61" s="224"/>
      <c r="E61" s="224"/>
      <c r="F61" s="223"/>
      <c r="G61" s="432" t="str">
        <f>IF('PD5'!$F61&lt;&gt;"",'PD5'!$C61*'PD5'!$D61+E61,"")</f>
        <v/>
      </c>
      <c r="H61" s="432" t="str">
        <f>IF('PD5'!$G61&lt;&gt;"",'PD5'!$G61*VLOOKUP('PD5'!$F61,'Group Information'!$A$19:$B$25,2,0),"")</f>
        <v/>
      </c>
      <c r="I61" s="240"/>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39"/>
      <c r="B62" s="224"/>
      <c r="C62" s="222"/>
      <c r="D62" s="224"/>
      <c r="E62" s="224"/>
      <c r="F62" s="223"/>
      <c r="G62" s="432" t="str">
        <f>IF('PD5'!$F62&lt;&gt;"",'PD5'!$C62*'PD5'!$D62+E62,"")</f>
        <v/>
      </c>
      <c r="H62" s="432" t="str">
        <f>IF('PD5'!$G62&lt;&gt;"",'PD5'!$G62*VLOOKUP('PD5'!$F62,'Group Information'!$A$19:$B$25,2,0),"")</f>
        <v/>
      </c>
      <c r="I62" s="240"/>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39"/>
      <c r="B63" s="224"/>
      <c r="C63" s="222"/>
      <c r="D63" s="224"/>
      <c r="E63" s="224"/>
      <c r="F63" s="223"/>
      <c r="G63" s="432" t="str">
        <f>IF('PD5'!$F63&lt;&gt;"",'PD5'!$C63*'PD5'!$D63+E63,"")</f>
        <v/>
      </c>
      <c r="H63" s="432" t="str">
        <f>IF('PD5'!$G63&lt;&gt;"",'PD5'!$G63*VLOOKUP('PD5'!$F63,'Group Information'!$A$19:$B$25,2,0),"")</f>
        <v/>
      </c>
      <c r="I63" s="240"/>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39"/>
      <c r="B64" s="224"/>
      <c r="C64" s="222"/>
      <c r="D64" s="224"/>
      <c r="E64" s="224"/>
      <c r="F64" s="223"/>
      <c r="G64" s="432" t="str">
        <f>IF('PD5'!$F64&lt;&gt;"",'PD5'!$C64*'PD5'!$D64+E64,"")</f>
        <v/>
      </c>
      <c r="H64" s="432" t="str">
        <f>IF('PD5'!$G64&lt;&gt;"",'PD5'!$G64*VLOOKUP('PD5'!$F64,'Group Information'!$A$19:$B$25,2,0),"")</f>
        <v/>
      </c>
      <c r="I64" s="240"/>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39"/>
      <c r="B65" s="224"/>
      <c r="C65" s="222"/>
      <c r="D65" s="224"/>
      <c r="E65" s="224"/>
      <c r="F65" s="223"/>
      <c r="G65" s="432" t="str">
        <f>IF('PD5'!$F65&lt;&gt;"",'PD5'!$C65*'PD5'!$D65+E65,"")</f>
        <v/>
      </c>
      <c r="H65" s="432" t="str">
        <f>IF('PD5'!$G65&lt;&gt;"",'PD5'!$G65*VLOOKUP('PD5'!$F65,'Group Information'!$A$19:$B$25,2,0),"")</f>
        <v/>
      </c>
      <c r="I65" s="240"/>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39"/>
      <c r="B66" s="224"/>
      <c r="C66" s="222"/>
      <c r="D66" s="224"/>
      <c r="E66" s="224"/>
      <c r="F66" s="223"/>
      <c r="G66" s="432" t="str">
        <f>IF('PD5'!$F66&lt;&gt;"",'PD5'!$C66*'PD5'!$D66+E66,"")</f>
        <v/>
      </c>
      <c r="H66" s="432" t="str">
        <f>IF('PD5'!$G66&lt;&gt;"",'PD5'!$G66*VLOOKUP('PD5'!$F66,'Group Information'!$A$19:$B$25,2,0),"")</f>
        <v/>
      </c>
      <c r="I66" s="240"/>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39"/>
      <c r="B67" s="224"/>
      <c r="C67" s="222"/>
      <c r="D67" s="224"/>
      <c r="E67" s="224"/>
      <c r="F67" s="223"/>
      <c r="G67" s="432" t="str">
        <f>IF('PD5'!$F67&lt;&gt;"",'PD5'!$C67*'PD5'!$D67+E67,"")</f>
        <v/>
      </c>
      <c r="H67" s="432" t="str">
        <f>IF('PD5'!$G67&lt;&gt;"",'PD5'!$G67*VLOOKUP('PD5'!$F67,'Group Information'!$A$19:$B$25,2,0),"")</f>
        <v/>
      </c>
      <c r="I67" s="240"/>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39"/>
      <c r="B68" s="224"/>
      <c r="C68" s="222"/>
      <c r="D68" s="224"/>
      <c r="E68" s="224"/>
      <c r="F68" s="223"/>
      <c r="G68" s="432" t="str">
        <f>IF('PD5'!$F68&lt;&gt;"",'PD5'!$C68*'PD5'!$D68+E68,"")</f>
        <v/>
      </c>
      <c r="H68" s="432" t="str">
        <f>IF('PD5'!$G68&lt;&gt;"",'PD5'!$G68*VLOOKUP('PD5'!$F68,'Group Information'!$A$19:$B$25,2,0),"")</f>
        <v/>
      </c>
      <c r="I68" s="240"/>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39"/>
      <c r="B69" s="224"/>
      <c r="C69" s="222"/>
      <c r="D69" s="224"/>
      <c r="E69" s="224"/>
      <c r="F69" s="223"/>
      <c r="G69" s="432" t="str">
        <f>IF('PD5'!$F69&lt;&gt;"",'PD5'!$C69*'PD5'!$D69+E69,"")</f>
        <v/>
      </c>
      <c r="H69" s="432" t="str">
        <f>IF('PD5'!$G69&lt;&gt;"",'PD5'!$G69*VLOOKUP('PD5'!$F69,'Group Information'!$A$19:$B$25,2,0),"")</f>
        <v/>
      </c>
      <c r="I69" s="240"/>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39"/>
      <c r="B70" s="224"/>
      <c r="C70" s="222"/>
      <c r="D70" s="224"/>
      <c r="E70" s="224"/>
      <c r="F70" s="223"/>
      <c r="G70" s="432" t="str">
        <f>IF('PD5'!$F70&lt;&gt;"",'PD5'!$C70*'PD5'!$D70+E70,"")</f>
        <v/>
      </c>
      <c r="H70" s="432" t="str">
        <f>IF('PD5'!$G70&lt;&gt;"",'PD5'!$G70*VLOOKUP('PD5'!$F70,'Group Information'!$A$19:$B$25,2,0),"")</f>
        <v/>
      </c>
      <c r="I70" s="240"/>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39"/>
      <c r="B71" s="224"/>
      <c r="C71" s="222"/>
      <c r="D71" s="224"/>
      <c r="E71" s="224"/>
      <c r="F71" s="223"/>
      <c r="G71" s="432" t="str">
        <f>IF('PD5'!$F71&lt;&gt;"",'PD5'!$C71*'PD5'!$D71+E71,"")</f>
        <v/>
      </c>
      <c r="H71" s="432" t="str">
        <f>IF('PD5'!$G71&lt;&gt;"",'PD5'!$G71*VLOOKUP('PD5'!$F71,'Group Information'!$A$19:$B$25,2,0),"")</f>
        <v/>
      </c>
      <c r="I71" s="240"/>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39"/>
      <c r="B72" s="224"/>
      <c r="C72" s="222"/>
      <c r="D72" s="224"/>
      <c r="E72" s="224"/>
      <c r="F72" s="223"/>
      <c r="G72" s="432" t="str">
        <f>IF('PD5'!$F72&lt;&gt;"",'PD5'!$C72*'PD5'!$D72+E72,"")</f>
        <v/>
      </c>
      <c r="H72" s="432" t="str">
        <f>IF('PD5'!$G72&lt;&gt;"",'PD5'!$G72*VLOOKUP('PD5'!$F72,'Group Information'!$A$19:$B$25,2,0),"")</f>
        <v/>
      </c>
      <c r="I72" s="240"/>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39"/>
      <c r="B73" s="224"/>
      <c r="C73" s="222"/>
      <c r="D73" s="224"/>
      <c r="E73" s="224"/>
      <c r="F73" s="223"/>
      <c r="G73" s="432" t="str">
        <f>IF('PD5'!$F73&lt;&gt;"",'PD5'!$C73*'PD5'!$D73+E73,"")</f>
        <v/>
      </c>
      <c r="H73" s="432" t="str">
        <f>IF('PD5'!$G73&lt;&gt;"",'PD5'!$G73*VLOOKUP('PD5'!$F73,'Group Information'!$A$19:$B$25,2,0),"")</f>
        <v/>
      </c>
      <c r="I73" s="240"/>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39"/>
      <c r="B74" s="224"/>
      <c r="C74" s="222"/>
      <c r="D74" s="224"/>
      <c r="E74" s="224"/>
      <c r="F74" s="223"/>
      <c r="G74" s="432" t="str">
        <f>IF('PD5'!$F74&lt;&gt;"",'PD5'!$C74*'PD5'!$D74+E74,"")</f>
        <v/>
      </c>
      <c r="H74" s="432" t="str">
        <f>IF('PD5'!$G74&lt;&gt;"",'PD5'!$G74*VLOOKUP('PD5'!$F74,'Group Information'!$A$19:$B$25,2,0),"")</f>
        <v/>
      </c>
      <c r="I74" s="240"/>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39"/>
      <c r="B75" s="224"/>
      <c r="C75" s="222"/>
      <c r="D75" s="224"/>
      <c r="E75" s="224"/>
      <c r="F75" s="223"/>
      <c r="G75" s="432" t="str">
        <f>IF('PD5'!$F75&lt;&gt;"",'PD5'!$C75*'PD5'!$D75+E75,"")</f>
        <v/>
      </c>
      <c r="H75" s="432" t="str">
        <f>IF('PD5'!$G75&lt;&gt;"",'PD5'!$G75*VLOOKUP('PD5'!$F75,'Group Information'!$A$19:$B$25,2,0),"")</f>
        <v/>
      </c>
      <c r="I75" s="240"/>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39"/>
      <c r="B76" s="224"/>
      <c r="C76" s="222"/>
      <c r="D76" s="224"/>
      <c r="E76" s="224"/>
      <c r="F76" s="223"/>
      <c r="G76" s="432" t="str">
        <f>IF('PD5'!$F76&lt;&gt;"",'PD5'!$C76*'PD5'!$D76+E76,"")</f>
        <v/>
      </c>
      <c r="H76" s="432" t="str">
        <f>IF('PD5'!$G76&lt;&gt;"",'PD5'!$G76*VLOOKUP('PD5'!$F76,'Group Information'!$A$19:$B$25,2,0),"")</f>
        <v/>
      </c>
      <c r="I76" s="240"/>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39"/>
      <c r="B77" s="224"/>
      <c r="C77" s="222"/>
      <c r="D77" s="224"/>
      <c r="E77" s="224"/>
      <c r="F77" s="223"/>
      <c r="G77" s="432" t="str">
        <f>IF('PD5'!$F77&lt;&gt;"",'PD5'!$C77*'PD5'!$D77+E77,"")</f>
        <v/>
      </c>
      <c r="H77" s="432" t="str">
        <f>IF('PD5'!$G77&lt;&gt;"",'PD5'!$G77*VLOOKUP('PD5'!$F77,'Group Information'!$A$19:$B$25,2,0),"")</f>
        <v/>
      </c>
      <c r="I77" s="240"/>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39"/>
      <c r="B78" s="224"/>
      <c r="C78" s="222"/>
      <c r="D78" s="224"/>
      <c r="E78" s="224"/>
      <c r="F78" s="223"/>
      <c r="G78" s="432" t="str">
        <f>IF('PD5'!$F78&lt;&gt;"",'PD5'!$C78*'PD5'!$D78+E78,"")</f>
        <v/>
      </c>
      <c r="H78" s="432" t="str">
        <f>IF('PD5'!$G78&lt;&gt;"",'PD5'!$G78*VLOOKUP('PD5'!$F78,'Group Information'!$A$19:$B$25,2,0),"")</f>
        <v/>
      </c>
      <c r="I78" s="240"/>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39"/>
      <c r="B79" s="224"/>
      <c r="C79" s="222"/>
      <c r="D79" s="224"/>
      <c r="E79" s="224"/>
      <c r="F79" s="223"/>
      <c r="G79" s="432" t="str">
        <f>IF('PD5'!$F79&lt;&gt;"",'PD5'!$C79*'PD5'!$D79+E79,"")</f>
        <v/>
      </c>
      <c r="H79" s="432" t="str">
        <f>IF('PD5'!$G79&lt;&gt;"",'PD5'!$G79*VLOOKUP('PD5'!$F79,'Group Information'!$A$19:$B$25,2,0),"")</f>
        <v/>
      </c>
      <c r="I79" s="240"/>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39"/>
      <c r="B80" s="224"/>
      <c r="C80" s="222"/>
      <c r="D80" s="224"/>
      <c r="E80" s="224"/>
      <c r="F80" s="223"/>
      <c r="G80" s="432" t="str">
        <f>IF('PD5'!$F80&lt;&gt;"",'PD5'!$C80*'PD5'!$D80+E80,"")</f>
        <v/>
      </c>
      <c r="H80" s="432" t="str">
        <f>IF('PD5'!$G80&lt;&gt;"",'PD5'!$G80*VLOOKUP('PD5'!$F80,'Group Information'!$A$19:$B$25,2,0),"")</f>
        <v/>
      </c>
      <c r="I80" s="240"/>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39"/>
      <c r="B81" s="224"/>
      <c r="C81" s="222"/>
      <c r="D81" s="224"/>
      <c r="E81" s="224"/>
      <c r="F81" s="223"/>
      <c r="G81" s="432" t="str">
        <f>IF('PD5'!$F81&lt;&gt;"",'PD5'!$C81*'PD5'!$D81+E81,"")</f>
        <v/>
      </c>
      <c r="H81" s="432" t="str">
        <f>IF('PD5'!$G81&lt;&gt;"",'PD5'!$G81*VLOOKUP('PD5'!$F81,'Group Information'!$A$19:$B$25,2,0),"")</f>
        <v/>
      </c>
      <c r="I81" s="240"/>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39"/>
      <c r="B82" s="224"/>
      <c r="C82" s="222"/>
      <c r="D82" s="224"/>
      <c r="E82" s="224"/>
      <c r="F82" s="223"/>
      <c r="G82" s="432" t="str">
        <f>IF('PD5'!$F82&lt;&gt;"",'PD5'!$C82*'PD5'!$D82+E82,"")</f>
        <v/>
      </c>
      <c r="H82" s="432" t="str">
        <f>IF('PD5'!$G82&lt;&gt;"",'PD5'!$G82*VLOOKUP('PD5'!$F82,'Group Information'!$A$19:$B$25,2,0),"")</f>
        <v/>
      </c>
      <c r="I82" s="240"/>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39"/>
      <c r="B83" s="224"/>
      <c r="C83" s="222"/>
      <c r="D83" s="224"/>
      <c r="E83" s="224"/>
      <c r="F83" s="223"/>
      <c r="G83" s="432" t="str">
        <f>IF('PD5'!$F83&lt;&gt;"",'PD5'!$C83*'PD5'!$D83+E83,"")</f>
        <v/>
      </c>
      <c r="H83" s="432" t="str">
        <f>IF('PD5'!$G83&lt;&gt;"",'PD5'!$G83*VLOOKUP('PD5'!$F83,'Group Information'!$A$19:$B$25,2,0),"")</f>
        <v/>
      </c>
      <c r="I83" s="240"/>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39"/>
      <c r="B84" s="224"/>
      <c r="C84" s="222"/>
      <c r="D84" s="224"/>
      <c r="E84" s="224"/>
      <c r="F84" s="223"/>
      <c r="G84" s="432" t="str">
        <f>IF('PD5'!$F84&lt;&gt;"",'PD5'!$C84*'PD5'!$D84+E84,"")</f>
        <v/>
      </c>
      <c r="H84" s="432" t="str">
        <f>IF('PD5'!$G84&lt;&gt;"",'PD5'!$G84*VLOOKUP('PD5'!$F84,'Group Information'!$A$19:$B$25,2,0),"")</f>
        <v/>
      </c>
      <c r="I84" s="240"/>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39"/>
      <c r="B85" s="224"/>
      <c r="C85" s="222"/>
      <c r="D85" s="224"/>
      <c r="E85" s="224"/>
      <c r="F85" s="223"/>
      <c r="G85" s="432" t="str">
        <f>IF('PD5'!$F85&lt;&gt;"",'PD5'!$C85*'PD5'!$D85+E85,"")</f>
        <v/>
      </c>
      <c r="H85" s="432" t="str">
        <f>IF('PD5'!$G85&lt;&gt;"",'PD5'!$G85*VLOOKUP('PD5'!$F85,'Group Information'!$A$19:$B$25,2,0),"")</f>
        <v/>
      </c>
      <c r="I85" s="240"/>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39"/>
      <c r="B86" s="224"/>
      <c r="C86" s="222"/>
      <c r="D86" s="224"/>
      <c r="E86" s="224"/>
      <c r="F86" s="223"/>
      <c r="G86" s="432" t="str">
        <f>IF('PD5'!$F86&lt;&gt;"",'PD5'!$C86*'PD5'!$D86+E86,"")</f>
        <v/>
      </c>
      <c r="H86" s="432" t="str">
        <f>IF('PD5'!$G86&lt;&gt;"",'PD5'!$G86*VLOOKUP('PD5'!$F86,'Group Information'!$A$19:$B$25,2,0),"")</f>
        <v/>
      </c>
      <c r="I86" s="240"/>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39"/>
      <c r="B87" s="224"/>
      <c r="C87" s="222"/>
      <c r="D87" s="224"/>
      <c r="E87" s="224"/>
      <c r="F87" s="223"/>
      <c r="G87" s="432" t="str">
        <f>IF('PD5'!$F87&lt;&gt;"",'PD5'!$C87*'PD5'!$D87+E87,"")</f>
        <v/>
      </c>
      <c r="H87" s="432" t="str">
        <f>IF('PD5'!$G87&lt;&gt;"",'PD5'!$G87*VLOOKUP('PD5'!$F87,'Group Information'!$A$19:$B$25,2,0),"")</f>
        <v/>
      </c>
      <c r="I87" s="240"/>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39"/>
      <c r="B88" s="224"/>
      <c r="C88" s="222"/>
      <c r="D88" s="224"/>
      <c r="E88" s="224"/>
      <c r="F88" s="223"/>
      <c r="G88" s="432" t="str">
        <f>IF('PD5'!$F88&lt;&gt;"",'PD5'!$C88*'PD5'!$D88+E88,"")</f>
        <v/>
      </c>
      <c r="H88" s="432" t="str">
        <f>IF('PD5'!$G88&lt;&gt;"",'PD5'!$G88*VLOOKUP('PD5'!$F88,'Group Information'!$A$19:$B$25,2,0),"")</f>
        <v/>
      </c>
      <c r="I88" s="240"/>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39"/>
      <c r="B89" s="224"/>
      <c r="C89" s="222"/>
      <c r="D89" s="224"/>
      <c r="E89" s="224"/>
      <c r="F89" s="223"/>
      <c r="G89" s="432" t="str">
        <f>IF('PD5'!$F89&lt;&gt;"",'PD5'!$C89*'PD5'!$D89+E89,"")</f>
        <v/>
      </c>
      <c r="H89" s="432" t="str">
        <f>IF('PD5'!$G89&lt;&gt;"",'PD5'!$G89*VLOOKUP('PD5'!$F89,'Group Information'!$A$19:$B$25,2,0),"")</f>
        <v/>
      </c>
      <c r="I89" s="240"/>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39"/>
      <c r="B90" s="224"/>
      <c r="C90" s="222"/>
      <c r="D90" s="224"/>
      <c r="E90" s="224"/>
      <c r="F90" s="223"/>
      <c r="G90" s="432" t="str">
        <f>IF('PD5'!$F90&lt;&gt;"",'PD5'!$C90*'PD5'!$D90+E90,"")</f>
        <v/>
      </c>
      <c r="H90" s="432" t="str">
        <f>IF('PD5'!$G90&lt;&gt;"",'PD5'!$G90*VLOOKUP('PD5'!$F90,'Group Information'!$A$19:$B$25,2,0),"")</f>
        <v/>
      </c>
      <c r="I90" s="240"/>
      <c r="J90" s="16"/>
      <c r="K90" s="16"/>
      <c r="L90" s="16"/>
      <c r="M90" s="16"/>
      <c r="N90" s="23"/>
      <c r="O90" s="16"/>
      <c r="W90" s="16"/>
      <c r="X90" s="16"/>
      <c r="Y90" s="16"/>
      <c r="Z90" s="16"/>
      <c r="AA90" s="16"/>
      <c r="AB90" s="16"/>
      <c r="AC90" s="16"/>
      <c r="AD90" s="16"/>
    </row>
    <row r="91" spans="1:30" ht="18" customHeight="1" x14ac:dyDescent="0.35">
      <c r="A91" s="239"/>
      <c r="B91" s="224"/>
      <c r="C91" s="222"/>
      <c r="D91" s="224"/>
      <c r="E91" s="224"/>
      <c r="F91" s="223"/>
      <c r="G91" s="432" t="str">
        <f>IF('PD5'!$F91&lt;&gt;"",'PD5'!$C91*'PD5'!$D91+E91,"")</f>
        <v/>
      </c>
      <c r="H91" s="432" t="str">
        <f>IF('PD5'!$G91&lt;&gt;"",'PD5'!$G91*VLOOKUP('PD5'!$F91,'Group Information'!$A$19:$B$25,2,0),"")</f>
        <v/>
      </c>
      <c r="I91" s="240"/>
      <c r="J91" s="16"/>
      <c r="K91" s="16"/>
      <c r="L91" s="16"/>
      <c r="M91" s="16"/>
      <c r="N91" s="23"/>
      <c r="O91" s="16"/>
      <c r="P91" s="23"/>
      <c r="Q91" s="16"/>
      <c r="R91" s="16"/>
      <c r="T91" s="23"/>
      <c r="U91" s="16"/>
      <c r="V91" s="16"/>
      <c r="Y91" s="16"/>
      <c r="Z91" s="16"/>
      <c r="AA91" s="16"/>
      <c r="AB91" s="16"/>
      <c r="AC91" s="16"/>
      <c r="AD91" s="16"/>
    </row>
    <row r="92" spans="1:30" ht="18" customHeight="1" x14ac:dyDescent="0.35">
      <c r="A92" s="239"/>
      <c r="B92" s="224"/>
      <c r="C92" s="222"/>
      <c r="D92" s="224"/>
      <c r="E92" s="224"/>
      <c r="F92" s="223"/>
      <c r="G92" s="432" t="str">
        <f>IF('PD5'!$F92&lt;&gt;"",'PD5'!$C92*'PD5'!$D92+E92,"")</f>
        <v/>
      </c>
      <c r="H92" s="432" t="str">
        <f>IF('PD5'!$G92&lt;&gt;"",'PD5'!$G92*VLOOKUP('PD5'!$F92,'Group Information'!$A$19:$B$25,2,0),"")</f>
        <v/>
      </c>
      <c r="I92" s="240"/>
      <c r="J92" s="16"/>
      <c r="K92" s="16"/>
      <c r="L92" s="16"/>
      <c r="M92" s="16"/>
      <c r="N92" s="23"/>
      <c r="O92" s="16"/>
      <c r="Y92" s="16"/>
      <c r="Z92" s="16"/>
      <c r="AA92" s="16"/>
      <c r="AB92" s="16"/>
      <c r="AC92" s="16"/>
      <c r="AD92" s="16"/>
    </row>
    <row r="93" spans="1:30" ht="18" customHeight="1" x14ac:dyDescent="0.35">
      <c r="A93" s="239"/>
      <c r="B93" s="224"/>
      <c r="C93" s="222"/>
      <c r="D93" s="224"/>
      <c r="E93" s="224"/>
      <c r="F93" s="223"/>
      <c r="G93" s="432" t="str">
        <f>IF('PD5'!$F93&lt;&gt;"",'PD5'!$C93*'PD5'!$D93+E93,"")</f>
        <v/>
      </c>
      <c r="H93" s="432" t="str">
        <f>IF('PD5'!$G93&lt;&gt;"",'PD5'!$G93*VLOOKUP('PD5'!$F93,'Group Information'!$A$19:$B$25,2,0),"")</f>
        <v/>
      </c>
      <c r="I93" s="240"/>
      <c r="J93" s="16"/>
      <c r="K93" s="16"/>
      <c r="L93" s="16"/>
      <c r="M93" s="16"/>
      <c r="N93" s="23"/>
      <c r="O93" s="16"/>
      <c r="Y93" s="16"/>
      <c r="Z93" s="16"/>
      <c r="AA93" s="16"/>
      <c r="AB93" s="16"/>
      <c r="AC93" s="16"/>
      <c r="AD93" s="16"/>
    </row>
    <row r="94" spans="1:30" ht="18" customHeight="1" x14ac:dyDescent="0.35">
      <c r="A94" s="239"/>
      <c r="B94" s="224"/>
      <c r="C94" s="222"/>
      <c r="D94" s="224"/>
      <c r="E94" s="224"/>
      <c r="F94" s="223"/>
      <c r="G94" s="432" t="str">
        <f>IF('PD5'!$F94&lt;&gt;"",'PD5'!$C94*'PD5'!$D94+E94,"")</f>
        <v/>
      </c>
      <c r="H94" s="432" t="str">
        <f>IF('PD5'!$G94&lt;&gt;"",'PD5'!$G94*VLOOKUP('PD5'!$F94,'Group Information'!$A$19:$B$25,2,0),"")</f>
        <v/>
      </c>
      <c r="I94" s="240"/>
      <c r="J94" s="16"/>
      <c r="K94" s="16"/>
      <c r="L94" s="16"/>
      <c r="M94" s="16"/>
      <c r="N94" s="23"/>
      <c r="O94" s="16"/>
      <c r="Y94" s="16"/>
      <c r="Z94" s="16"/>
      <c r="AA94" s="16"/>
      <c r="AB94" s="16"/>
      <c r="AC94" s="16"/>
      <c r="AD94" s="16"/>
    </row>
    <row r="95" spans="1:30" ht="18" customHeight="1" x14ac:dyDescent="0.35">
      <c r="A95" s="239"/>
      <c r="B95" s="224"/>
      <c r="C95" s="222"/>
      <c r="D95" s="224"/>
      <c r="E95" s="224"/>
      <c r="F95" s="223"/>
      <c r="G95" s="432" t="str">
        <f>IF('PD5'!$F95&lt;&gt;"",'PD5'!$C95*'PD5'!$D95+E95,"")</f>
        <v/>
      </c>
      <c r="H95" s="432" t="str">
        <f>IF('PD5'!$G95&lt;&gt;"",'PD5'!$G95*VLOOKUP('PD5'!$F95,'Group Information'!$A$19:$B$25,2,0),"")</f>
        <v/>
      </c>
      <c r="I95" s="240"/>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39"/>
      <c r="B96" s="224"/>
      <c r="C96" s="222"/>
      <c r="D96" s="224"/>
      <c r="E96" s="224"/>
      <c r="F96" s="223"/>
      <c r="G96" s="432" t="str">
        <f>IF('PD5'!$F96&lt;&gt;"",'PD5'!$C96*'PD5'!$D96+E96,"")</f>
        <v/>
      </c>
      <c r="H96" s="432" t="str">
        <f>IF('PD5'!$G96&lt;&gt;"",'PD5'!$G96*VLOOKUP('PD5'!$F96,'Group Information'!$A$19:$B$25,2,0),"")</f>
        <v/>
      </c>
      <c r="I96" s="240"/>
      <c r="J96" s="16"/>
      <c r="K96" s="16"/>
      <c r="L96" s="16"/>
      <c r="M96" s="16"/>
      <c r="N96" s="23"/>
      <c r="O96" s="16"/>
      <c r="P96" s="23"/>
      <c r="Q96" s="23"/>
      <c r="R96" s="16"/>
      <c r="T96" s="23" t="str">
        <f>IF('PD5'!$S96&lt;&gt;"",'PD5'!$S96*VLOOKUP('PD5'!$R96,#REF!,2,0),"")</f>
        <v/>
      </c>
      <c r="U96" s="16"/>
      <c r="V96" s="16"/>
      <c r="W96" s="16"/>
      <c r="X96" s="21"/>
      <c r="Y96" s="16"/>
      <c r="Z96" s="16"/>
      <c r="AA96" s="16"/>
      <c r="AB96" s="16"/>
      <c r="AC96" s="16"/>
      <c r="AD96" s="16"/>
    </row>
    <row r="97" spans="1:30" ht="18" customHeight="1" x14ac:dyDescent="0.35">
      <c r="A97" s="239"/>
      <c r="B97" s="224"/>
      <c r="C97" s="222"/>
      <c r="D97" s="224"/>
      <c r="E97" s="224"/>
      <c r="F97" s="223"/>
      <c r="G97" s="432" t="str">
        <f>IF('PD5'!$F97&lt;&gt;"",'PD5'!$C97*'PD5'!$D97+E97,"")</f>
        <v/>
      </c>
      <c r="H97" s="432" t="str">
        <f>IF('PD5'!$G97&lt;&gt;"",'PD5'!$G97*VLOOKUP('PD5'!$F97,'Group Information'!$A$19:$B$25,2,0),"")</f>
        <v/>
      </c>
      <c r="I97" s="240"/>
      <c r="J97" s="16"/>
      <c r="K97" s="16"/>
      <c r="L97" s="16"/>
      <c r="M97" s="16"/>
      <c r="N97" s="23"/>
      <c r="O97" s="16"/>
      <c r="P97" s="23"/>
      <c r="Q97" s="23"/>
      <c r="R97" s="16"/>
      <c r="T97" s="23" t="str">
        <f>IF('PD5'!$S97&lt;&gt;"",'PD5'!$S97*VLOOKUP('PD5'!$R97,#REF!,2,0),"")</f>
        <v/>
      </c>
      <c r="U97" s="16"/>
      <c r="V97" s="16"/>
      <c r="W97" s="16"/>
      <c r="X97" s="21"/>
      <c r="Y97" s="16"/>
      <c r="Z97" s="16"/>
      <c r="AA97" s="16"/>
      <c r="AB97" s="16"/>
      <c r="AC97" s="16"/>
      <c r="AD97" s="16"/>
    </row>
    <row r="98" spans="1:30" ht="18" customHeight="1" x14ac:dyDescent="0.35">
      <c r="A98" s="239"/>
      <c r="B98" s="224"/>
      <c r="C98" s="222"/>
      <c r="D98" s="224"/>
      <c r="E98" s="224"/>
      <c r="F98" s="223"/>
      <c r="G98" s="432" t="str">
        <f>IF('PD5'!$F98&lt;&gt;"",'PD5'!$C98*'PD5'!$D98+E98,"")</f>
        <v/>
      </c>
      <c r="H98" s="432" t="str">
        <f>IF('PD5'!$G98&lt;&gt;"",'PD5'!$G98*VLOOKUP('PD5'!$F98,'Group Information'!$A$19:$B$25,2,0),"")</f>
        <v/>
      </c>
      <c r="I98" s="240"/>
      <c r="J98" s="16"/>
      <c r="K98" s="16"/>
      <c r="L98" s="16"/>
      <c r="M98" s="16"/>
      <c r="N98" s="23"/>
      <c r="O98" s="16"/>
      <c r="P98" s="23"/>
      <c r="Q98" s="23"/>
      <c r="R98" s="16"/>
      <c r="T98" s="23" t="str">
        <f>IF('PD5'!$S98&lt;&gt;"",'PD5'!$S98*VLOOKUP('PD5'!$R98,#REF!,2,0),"")</f>
        <v/>
      </c>
      <c r="U98" s="16"/>
      <c r="V98" s="16"/>
      <c r="W98" s="16"/>
      <c r="X98" s="21"/>
      <c r="Y98" s="16"/>
      <c r="Z98" s="16"/>
      <c r="AA98" s="16"/>
      <c r="AB98" s="16"/>
      <c r="AC98" s="16"/>
      <c r="AD98" s="16"/>
    </row>
    <row r="99" spans="1:30" ht="18" customHeight="1" x14ac:dyDescent="0.35">
      <c r="A99" s="239"/>
      <c r="B99" s="224"/>
      <c r="C99" s="222"/>
      <c r="D99" s="224"/>
      <c r="E99" s="224"/>
      <c r="F99" s="223"/>
      <c r="G99" s="432" t="str">
        <f>IF('PD5'!$F99&lt;&gt;"",'PD5'!$C99*'PD5'!$D99+E99,"")</f>
        <v/>
      </c>
      <c r="H99" s="432" t="str">
        <f>IF('PD5'!$G99&lt;&gt;"",'PD5'!$G99*VLOOKUP('PD5'!$F99,'Group Information'!$A$19:$B$25,2,0),"")</f>
        <v/>
      </c>
      <c r="I99" s="240"/>
      <c r="J99" s="16"/>
      <c r="K99" s="16"/>
      <c r="L99" s="16"/>
      <c r="M99" s="16"/>
      <c r="N99" s="23"/>
      <c r="O99" s="16"/>
      <c r="P99" s="23"/>
      <c r="Q99" s="23"/>
      <c r="R99" s="16"/>
      <c r="T99" s="23" t="str">
        <f>IF('PD5'!$S99&lt;&gt;"",'PD5'!$S99*VLOOKUP('PD5'!$R99,#REF!,2,0),"")</f>
        <v/>
      </c>
      <c r="U99" s="16"/>
      <c r="V99" s="25"/>
      <c r="W99" s="16"/>
      <c r="X99" s="21"/>
      <c r="Y99" s="16"/>
      <c r="Z99" s="16"/>
      <c r="AA99" s="16"/>
      <c r="AB99" s="16"/>
      <c r="AC99" s="16"/>
      <c r="AD99" s="16"/>
    </row>
    <row r="100" spans="1:30" ht="18" customHeight="1" x14ac:dyDescent="0.35">
      <c r="A100" s="239"/>
      <c r="B100" s="224"/>
      <c r="C100" s="222"/>
      <c r="D100" s="224"/>
      <c r="E100" s="224"/>
      <c r="F100" s="223"/>
      <c r="G100" s="432" t="str">
        <f>IF('PD5'!$F100&lt;&gt;"",'PD5'!$C100*'PD5'!$D100+E100,"")</f>
        <v/>
      </c>
      <c r="H100" s="432" t="str">
        <f>IF('PD5'!$G100&lt;&gt;"",'PD5'!$G100*VLOOKUP('PD5'!$F100,'Group Information'!$A$19:$B$25,2,0),"")</f>
        <v/>
      </c>
      <c r="I100" s="240"/>
      <c r="J100" s="16"/>
      <c r="K100" s="16"/>
      <c r="L100" s="16"/>
      <c r="M100" s="16"/>
      <c r="N100" s="23"/>
      <c r="O100" s="16"/>
      <c r="P100" s="23"/>
      <c r="Q100" s="23"/>
      <c r="R100" s="16"/>
      <c r="T100" s="23" t="str">
        <f>IF('PD5'!$S100&lt;&gt;"",'PD5'!$S100*VLOOKUP('PD5'!$R100,#REF!,2,0),"")</f>
        <v/>
      </c>
      <c r="U100" s="16"/>
      <c r="V100" s="25"/>
      <c r="W100" s="16"/>
      <c r="X100" s="21"/>
      <c r="Y100" s="16"/>
      <c r="Z100" s="16"/>
      <c r="AA100" s="16"/>
      <c r="AB100" s="16"/>
      <c r="AC100" s="16"/>
      <c r="AD100" s="16"/>
    </row>
    <row r="101" spans="1:30" ht="18" customHeight="1" x14ac:dyDescent="0.35">
      <c r="A101" s="239"/>
      <c r="B101" s="224"/>
      <c r="C101" s="222"/>
      <c r="D101" s="224"/>
      <c r="E101" s="224"/>
      <c r="F101" s="223"/>
      <c r="G101" s="432" t="str">
        <f>IF('PD5'!$F101&lt;&gt;"",'PD5'!$C101*'PD5'!$D101+E101,"")</f>
        <v/>
      </c>
      <c r="H101" s="432" t="str">
        <f>IF('PD5'!$G101&lt;&gt;"",'PD5'!$G101*VLOOKUP('PD5'!$F101,'Group Information'!$A$19:$B$25,2,0),"")</f>
        <v/>
      </c>
      <c r="I101" s="240"/>
      <c r="J101" s="16"/>
      <c r="K101" s="16"/>
      <c r="L101" s="16"/>
      <c r="M101" s="16"/>
      <c r="N101" s="23"/>
      <c r="O101" s="16"/>
      <c r="P101" s="23"/>
      <c r="Q101" s="23"/>
      <c r="R101" s="16"/>
      <c r="T101" s="23" t="str">
        <f>IF('PD5'!$S101&lt;&gt;"",'PD5'!$S101*VLOOKUP('PD5'!$R101,#REF!,2,0),"")</f>
        <v/>
      </c>
      <c r="U101" s="16"/>
      <c r="V101" s="16"/>
      <c r="W101" s="16"/>
      <c r="X101" s="21"/>
      <c r="Y101" s="16"/>
      <c r="Z101" s="16"/>
      <c r="AA101" s="16"/>
      <c r="AB101" s="16"/>
      <c r="AC101" s="16"/>
      <c r="AD101" s="16"/>
    </row>
    <row r="102" spans="1:30" ht="18" customHeight="1" x14ac:dyDescent="0.35">
      <c r="A102" s="239"/>
      <c r="B102" s="224"/>
      <c r="C102" s="222"/>
      <c r="D102" s="224"/>
      <c r="E102" s="224"/>
      <c r="F102" s="223"/>
      <c r="G102" s="432" t="str">
        <f>IF('PD5'!$F102&lt;&gt;"",'PD5'!$C102*'PD5'!$D102+E102,"")</f>
        <v/>
      </c>
      <c r="H102" s="432" t="str">
        <f>IF('PD5'!$G102&lt;&gt;"",'PD5'!$G102*VLOOKUP('PD5'!$F102,'Group Information'!$A$19:$B$25,2,0),"")</f>
        <v/>
      </c>
      <c r="I102" s="240"/>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39"/>
      <c r="B103" s="224"/>
      <c r="C103" s="222"/>
      <c r="D103" s="224"/>
      <c r="E103" s="224"/>
      <c r="F103" s="223"/>
      <c r="G103" s="432" t="str">
        <f>IF('PD5'!$F103&lt;&gt;"",'PD5'!$C103*'PD5'!$D103+E103,"")</f>
        <v/>
      </c>
      <c r="H103" s="432" t="str">
        <f>IF('PD5'!$G103&lt;&gt;"",'PD5'!$G103*VLOOKUP('PD5'!$F103,'Group Information'!$A$19:$B$25,2,0),"")</f>
        <v/>
      </c>
      <c r="I103" s="240"/>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39"/>
      <c r="B104" s="224"/>
      <c r="C104" s="222"/>
      <c r="D104" s="224"/>
      <c r="E104" s="224"/>
      <c r="F104" s="223"/>
      <c r="G104" s="432" t="str">
        <f>IF('PD5'!$F104&lt;&gt;"",'PD5'!$C104*'PD5'!$D104+E104,"")</f>
        <v/>
      </c>
      <c r="H104" s="432" t="str">
        <f>IF('PD5'!$G104&lt;&gt;"",'PD5'!$G104*VLOOKUP('PD5'!$F104,'Group Information'!$A$19:$B$25,2,0),"")</f>
        <v/>
      </c>
      <c r="I104" s="240"/>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39"/>
      <c r="B105" s="224"/>
      <c r="C105" s="222"/>
      <c r="D105" s="224"/>
      <c r="E105" s="224"/>
      <c r="F105" s="223"/>
      <c r="G105" s="432" t="str">
        <f>IF('PD5'!$F105&lt;&gt;"",'PD5'!$C105*'PD5'!$D105+E105,"")</f>
        <v/>
      </c>
      <c r="H105" s="432" t="str">
        <f>IF('PD5'!$G105&lt;&gt;"",'PD5'!$G105*VLOOKUP('PD5'!$F105,'Group Information'!$A$19:$B$25,2,0),"")</f>
        <v/>
      </c>
      <c r="I105" s="240"/>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39"/>
      <c r="B106" s="224"/>
      <c r="C106" s="222"/>
      <c r="D106" s="224"/>
      <c r="E106" s="224"/>
      <c r="F106" s="223"/>
      <c r="G106" s="432" t="str">
        <f>IF('PD5'!$F106&lt;&gt;"",'PD5'!$C106*'PD5'!$D106+E106,"")</f>
        <v/>
      </c>
      <c r="H106" s="432" t="str">
        <f>IF('PD5'!$G106&lt;&gt;"",'PD5'!$G106*VLOOKUP('PD5'!$F106,'Group Information'!$A$19:$B$25,2,0),"")</f>
        <v/>
      </c>
      <c r="I106" s="240"/>
      <c r="J106" s="16"/>
      <c r="K106" s="16"/>
      <c r="L106" s="16"/>
      <c r="M106" s="16"/>
      <c r="N106" s="23"/>
      <c r="O106" s="16"/>
      <c r="P106" s="23"/>
      <c r="Q106" s="23"/>
      <c r="R106" s="16"/>
      <c r="T106" s="23" t="str">
        <f>IF('PD5'!$S106&lt;&gt;"",'PD5'!$S106*VLOOKUP('PD5'!$R106,#REF!,2,0),"")</f>
        <v/>
      </c>
      <c r="U106" s="16"/>
      <c r="V106" s="16"/>
      <c r="W106" s="16"/>
      <c r="X106" s="21"/>
      <c r="Y106" s="16"/>
      <c r="Z106" s="16"/>
      <c r="AA106" s="16"/>
      <c r="AB106" s="16"/>
      <c r="AC106" s="16"/>
      <c r="AD106" s="16"/>
    </row>
    <row r="107" spans="1:30" ht="18" customHeight="1" x14ac:dyDescent="0.35">
      <c r="A107" s="239"/>
      <c r="B107" s="224"/>
      <c r="C107" s="222"/>
      <c r="D107" s="224"/>
      <c r="E107" s="224"/>
      <c r="F107" s="223"/>
      <c r="G107" s="432" t="str">
        <f>IF('PD5'!$F107&lt;&gt;"",'PD5'!$C107*'PD5'!$D107+E107,"")</f>
        <v/>
      </c>
      <c r="H107" s="432" t="str">
        <f>IF('PD5'!$G107&lt;&gt;"",'PD5'!$G107*VLOOKUP('PD5'!$F107,'Group Information'!$A$19:$B$25,2,0),"")</f>
        <v/>
      </c>
      <c r="I107" s="240"/>
      <c r="J107" s="16"/>
      <c r="K107" s="16"/>
      <c r="L107" s="16"/>
      <c r="M107" s="16"/>
      <c r="N107" s="23"/>
      <c r="O107" s="16"/>
      <c r="P107" s="23"/>
      <c r="Q107" s="23"/>
      <c r="R107" s="16"/>
      <c r="T107" s="23" t="str">
        <f>IF('PD5'!$S107&lt;&gt;"",'PD5'!$S107*VLOOKUP('PD5'!$R107,#REF!,2,0),"")</f>
        <v/>
      </c>
      <c r="U107" s="16"/>
      <c r="V107" s="25"/>
      <c r="W107" s="16"/>
      <c r="X107" s="21"/>
      <c r="Y107" s="16"/>
      <c r="Z107" s="16"/>
      <c r="AA107" s="16"/>
      <c r="AB107" s="16"/>
      <c r="AC107" s="16"/>
      <c r="AD107" s="16"/>
    </row>
    <row r="108" spans="1:30" ht="18" customHeight="1" x14ac:dyDescent="0.35">
      <c r="A108" s="239"/>
      <c r="B108" s="224"/>
      <c r="C108" s="222"/>
      <c r="D108" s="224"/>
      <c r="E108" s="224"/>
      <c r="F108" s="223"/>
      <c r="G108" s="432" t="str">
        <f>IF('PD5'!$F108&lt;&gt;"",'PD5'!$C108*'PD5'!$D108+E108,"")</f>
        <v/>
      </c>
      <c r="H108" s="432" t="str">
        <f>IF('PD5'!$G108&lt;&gt;"",'PD5'!$G108*VLOOKUP('PD5'!$F108,'Group Information'!$A$19:$B$25,2,0),"")</f>
        <v/>
      </c>
      <c r="I108" s="240"/>
      <c r="J108" s="16"/>
      <c r="K108" s="16"/>
      <c r="L108" s="16"/>
      <c r="M108" s="16"/>
      <c r="N108" s="23"/>
      <c r="O108" s="16"/>
      <c r="P108" s="23"/>
      <c r="Q108" s="23"/>
      <c r="R108" s="16"/>
      <c r="T108" s="23" t="str">
        <f>IF('PD5'!$S108&lt;&gt;"",'PD5'!$S108*VLOOKUP('PD5'!$R108,#REF!,2,0),"")</f>
        <v/>
      </c>
      <c r="U108" s="16"/>
      <c r="V108" s="26"/>
      <c r="W108" s="16"/>
      <c r="X108" s="21"/>
      <c r="Y108" s="16"/>
      <c r="Z108" s="16"/>
      <c r="AA108" s="16"/>
      <c r="AB108" s="16"/>
      <c r="AC108" s="16"/>
      <c r="AD108" s="16"/>
    </row>
    <row r="109" spans="1:30" ht="18" customHeight="1" x14ac:dyDescent="0.35">
      <c r="A109" s="239"/>
      <c r="B109" s="224"/>
      <c r="C109" s="222"/>
      <c r="D109" s="224"/>
      <c r="E109" s="224"/>
      <c r="F109" s="223"/>
      <c r="G109" s="432" t="str">
        <f>IF('PD5'!$F109&lt;&gt;"",'PD5'!$C109*'PD5'!$D109+E109,"")</f>
        <v/>
      </c>
      <c r="H109" s="432" t="str">
        <f>IF('PD5'!$G109&lt;&gt;"",'PD5'!$G109*VLOOKUP('PD5'!$F109,'Group Information'!$A$19:$B$25,2,0),"")</f>
        <v/>
      </c>
      <c r="I109" s="240"/>
      <c r="J109" s="16"/>
      <c r="K109" s="16"/>
      <c r="L109" s="16"/>
      <c r="M109" s="16"/>
      <c r="N109" s="23"/>
      <c r="O109" s="16"/>
      <c r="P109" s="23"/>
      <c r="Q109" s="23"/>
      <c r="R109" s="16"/>
      <c r="T109" s="23" t="str">
        <f>IF('PD5'!$S109&lt;&gt;"",'PD5'!$S109*VLOOKUP('PD5'!$R109,#REF!,2,0),"")</f>
        <v/>
      </c>
      <c r="U109" s="16"/>
      <c r="V109" s="22"/>
      <c r="W109" s="16"/>
      <c r="X109" s="21"/>
      <c r="Y109" s="16"/>
      <c r="Z109" s="16"/>
      <c r="AA109" s="16"/>
      <c r="AB109" s="16"/>
      <c r="AC109" s="16"/>
      <c r="AD109" s="16"/>
    </row>
    <row r="110" spans="1:30" ht="18" customHeight="1" x14ac:dyDescent="0.35">
      <c r="A110" s="239"/>
      <c r="B110" s="224"/>
      <c r="C110" s="222"/>
      <c r="D110" s="224"/>
      <c r="E110" s="224"/>
      <c r="F110" s="223"/>
      <c r="G110" s="432" t="str">
        <f>IF('PD5'!$F110&lt;&gt;"",'PD5'!$C110*'PD5'!$D110+E110,"")</f>
        <v/>
      </c>
      <c r="H110" s="432" t="str">
        <f>IF('PD5'!$G110&lt;&gt;"",'PD5'!$G110*VLOOKUP('PD5'!$F110,'Group Information'!$A$19:$B$25,2,0),"")</f>
        <v/>
      </c>
      <c r="I110" s="240"/>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39"/>
      <c r="B111" s="224"/>
      <c r="C111" s="222"/>
      <c r="D111" s="224"/>
      <c r="E111" s="224"/>
      <c r="F111" s="223"/>
      <c r="G111" s="432" t="str">
        <f>IF('PD5'!$F111&lt;&gt;"",'PD5'!$C111*'PD5'!$D111+E111,"")</f>
        <v/>
      </c>
      <c r="H111" s="432" t="str">
        <f>IF('PD5'!$G111&lt;&gt;"",'PD5'!$G111*VLOOKUP('PD5'!$F111,'Group Information'!$A$19:$B$25,2,0),"")</f>
        <v/>
      </c>
      <c r="I111" s="240"/>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39"/>
      <c r="B112" s="224"/>
      <c r="C112" s="222"/>
      <c r="D112" s="224"/>
      <c r="E112" s="224"/>
      <c r="F112" s="223"/>
      <c r="G112" s="432" t="str">
        <f>IF('PD5'!$F112&lt;&gt;"",'PD5'!$C112*'PD5'!$D112+E112,"")</f>
        <v/>
      </c>
      <c r="H112" s="432" t="str">
        <f>IF('PD5'!$G112&lt;&gt;"",'PD5'!$G112*VLOOKUP('PD5'!$F112,'Group Information'!$A$19:$B$25,2,0),"")</f>
        <v/>
      </c>
      <c r="I112" s="240"/>
      <c r="J112" s="16"/>
      <c r="K112" s="16"/>
      <c r="L112" s="16"/>
      <c r="M112" s="16"/>
      <c r="N112" s="23"/>
      <c r="O112" s="16"/>
      <c r="P112" s="23"/>
      <c r="Q112" s="23"/>
      <c r="R112" s="16"/>
      <c r="T112" s="23" t="str">
        <f>IF('PD5'!$S112&lt;&gt;"",'PD5'!$S112*VLOOKUP('PD5'!$R112,#REF!,2,0),"")</f>
        <v/>
      </c>
      <c r="U112" s="16"/>
      <c r="V112" s="22"/>
      <c r="W112" s="16"/>
      <c r="X112" s="21"/>
      <c r="Y112" s="16"/>
      <c r="Z112" s="16"/>
      <c r="AA112" s="16"/>
      <c r="AB112" s="16"/>
      <c r="AC112" s="16"/>
      <c r="AD112" s="16"/>
    </row>
    <row r="113" spans="1:30" ht="18" customHeight="1" x14ac:dyDescent="0.35">
      <c r="A113" s="239"/>
      <c r="B113" s="224"/>
      <c r="C113" s="222"/>
      <c r="D113" s="224"/>
      <c r="E113" s="224"/>
      <c r="F113" s="223"/>
      <c r="G113" s="432" t="str">
        <f>IF('PD5'!$F113&lt;&gt;"",'PD5'!$C113*'PD5'!$D113+E113,"")</f>
        <v/>
      </c>
      <c r="H113" s="432" t="str">
        <f>IF('PD5'!$G113&lt;&gt;"",'PD5'!$G113*VLOOKUP('PD5'!$F113,'Group Information'!$A$19:$B$25,2,0),"")</f>
        <v/>
      </c>
      <c r="I113" s="240"/>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39"/>
      <c r="B114" s="224"/>
      <c r="C114" s="222"/>
      <c r="D114" s="224"/>
      <c r="E114" s="224"/>
      <c r="F114" s="223"/>
      <c r="G114" s="432" t="str">
        <f>IF('PD5'!$F114&lt;&gt;"",'PD5'!$C114*'PD5'!$D114+E114,"")</f>
        <v/>
      </c>
      <c r="H114" s="432" t="str">
        <f>IF('PD5'!$G114&lt;&gt;"",'PD5'!$G114*VLOOKUP('PD5'!$F114,'Group Information'!$A$19:$B$25,2,0),"")</f>
        <v/>
      </c>
      <c r="I114" s="240"/>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39"/>
      <c r="B115" s="224"/>
      <c r="C115" s="222"/>
      <c r="D115" s="224"/>
      <c r="E115" s="224"/>
      <c r="F115" s="223"/>
      <c r="G115" s="432" t="str">
        <f>IF('PD5'!$F115&lt;&gt;"",'PD5'!$C115*'PD5'!$D115+E115,"")</f>
        <v/>
      </c>
      <c r="H115" s="432" t="str">
        <f>IF('PD5'!$G115&lt;&gt;"",'PD5'!$G115*VLOOKUP('PD5'!$F115,'Group Information'!$A$19:$B$25,2,0),"")</f>
        <v/>
      </c>
      <c r="I115" s="240"/>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39"/>
      <c r="B116" s="224"/>
      <c r="C116" s="222"/>
      <c r="D116" s="224"/>
      <c r="E116" s="224"/>
      <c r="F116" s="223"/>
      <c r="G116" s="432" t="str">
        <f>IF('PD5'!$F116&lt;&gt;"",'PD5'!$C116*'PD5'!$D116+E116,"")</f>
        <v/>
      </c>
      <c r="H116" s="432" t="str">
        <f>IF('PD5'!$G116&lt;&gt;"",'PD5'!$G116*VLOOKUP('PD5'!$F116,'Group Information'!$A$19:$B$25,2,0),"")</f>
        <v/>
      </c>
      <c r="I116" s="240"/>
      <c r="J116" s="16"/>
      <c r="K116" s="16"/>
      <c r="L116" s="16"/>
      <c r="M116" s="16"/>
      <c r="N116" s="23"/>
      <c r="O116" s="16"/>
      <c r="P116" s="23"/>
      <c r="Q116" s="23"/>
      <c r="R116" s="16"/>
      <c r="T116" s="23" t="str">
        <f>IF('PD5'!$S116&lt;&gt;"",'PD5'!$S116*VLOOKUP('PD5'!$R116,#REF!,2,0),"")</f>
        <v/>
      </c>
      <c r="U116" s="16"/>
      <c r="V116" s="22"/>
      <c r="W116" s="16"/>
      <c r="X116" s="21"/>
      <c r="Y116" s="16"/>
      <c r="Z116" s="16"/>
      <c r="AA116" s="16"/>
      <c r="AB116" s="16"/>
      <c r="AC116" s="16"/>
      <c r="AD116" s="16"/>
    </row>
    <row r="117" spans="1:30" ht="18" customHeight="1" x14ac:dyDescent="0.35">
      <c r="A117" s="239"/>
      <c r="B117" s="224"/>
      <c r="C117" s="222"/>
      <c r="D117" s="224"/>
      <c r="E117" s="224"/>
      <c r="F117" s="223"/>
      <c r="G117" s="432" t="str">
        <f>IF('PD5'!$F117&lt;&gt;"",'PD5'!$C117*'PD5'!$D117+E117,"")</f>
        <v/>
      </c>
      <c r="H117" s="432" t="str">
        <f>IF('PD5'!$G117&lt;&gt;"",'PD5'!$G117*VLOOKUP('PD5'!$F117,'Group Information'!$A$19:$B$25,2,0),"")</f>
        <v/>
      </c>
      <c r="I117" s="240"/>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39"/>
      <c r="B118" s="224"/>
      <c r="C118" s="222"/>
      <c r="D118" s="224"/>
      <c r="E118" s="224"/>
      <c r="F118" s="223"/>
      <c r="G118" s="432" t="str">
        <f>IF('PD5'!$F118&lt;&gt;"",'PD5'!$C118*'PD5'!$D118+E118,"")</f>
        <v/>
      </c>
      <c r="H118" s="432" t="str">
        <f>IF('PD5'!$G118&lt;&gt;"",'PD5'!$G118*VLOOKUP('PD5'!$F118,'Group Information'!$A$19:$B$25,2,0),"")</f>
        <v/>
      </c>
      <c r="I118" s="240"/>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39"/>
      <c r="B119" s="224"/>
      <c r="C119" s="222"/>
      <c r="D119" s="224"/>
      <c r="E119" s="224"/>
      <c r="F119" s="223"/>
      <c r="G119" s="432" t="str">
        <f>IF('PD5'!$F119&lt;&gt;"",'PD5'!$C119*'PD5'!$D119+E119,"")</f>
        <v/>
      </c>
      <c r="H119" s="432" t="str">
        <f>IF('PD5'!$G119&lt;&gt;"",'PD5'!$G119*VLOOKUP('PD5'!$F119,'Group Information'!$A$19:$B$25,2,0),"")</f>
        <v/>
      </c>
      <c r="I119" s="240"/>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39"/>
      <c r="B120" s="224"/>
      <c r="C120" s="222"/>
      <c r="D120" s="224"/>
      <c r="E120" s="224"/>
      <c r="F120" s="223"/>
      <c r="G120" s="432" t="str">
        <f>IF('PD5'!$F120&lt;&gt;"",'PD5'!$C120*'PD5'!$D120+E120,"")</f>
        <v/>
      </c>
      <c r="H120" s="432" t="str">
        <f>IF('PD5'!$G120&lt;&gt;"",'PD5'!$G120*VLOOKUP('PD5'!$F120,'Group Information'!$A$19:$B$25,2,0),"")</f>
        <v/>
      </c>
      <c r="I120" s="240"/>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39"/>
      <c r="B121" s="224"/>
      <c r="C121" s="222"/>
      <c r="D121" s="224"/>
      <c r="E121" s="224"/>
      <c r="F121" s="223"/>
      <c r="G121" s="432" t="str">
        <f>IF('PD5'!$F121&lt;&gt;"",'PD5'!$C121*'PD5'!$D121+E121,"")</f>
        <v/>
      </c>
      <c r="H121" s="432" t="str">
        <f>IF('PD5'!$G121&lt;&gt;"",'PD5'!$G121*VLOOKUP('PD5'!$F121,'Group Information'!$A$19:$B$25,2,0),"")</f>
        <v/>
      </c>
      <c r="I121" s="240"/>
      <c r="J121" s="16"/>
      <c r="K121" s="16"/>
      <c r="L121" s="16"/>
      <c r="M121" s="16"/>
      <c r="N121" s="23"/>
      <c r="O121" s="16"/>
      <c r="P121" s="23"/>
      <c r="Q121" s="23"/>
      <c r="R121" s="16"/>
      <c r="T121" s="23" t="str">
        <f>IF('PD5'!$S121&lt;&gt;"",'PD5'!$S121*VLOOKUP('PD5'!$R121,#REF!,2,0),"")</f>
        <v/>
      </c>
      <c r="U121" s="16"/>
      <c r="V121" s="16"/>
      <c r="W121" s="16"/>
      <c r="X121" s="21"/>
      <c r="Y121" s="16"/>
      <c r="Z121" s="16"/>
      <c r="AA121" s="16"/>
      <c r="AB121" s="16"/>
      <c r="AC121" s="16"/>
      <c r="AD121" s="16"/>
    </row>
    <row r="122" spans="1:30" ht="18" customHeight="1" x14ac:dyDescent="0.35">
      <c r="A122" s="239"/>
      <c r="B122" s="224"/>
      <c r="C122" s="222"/>
      <c r="D122" s="224"/>
      <c r="E122" s="224"/>
      <c r="F122" s="223"/>
      <c r="G122" s="432" t="str">
        <f>IF('PD5'!$F122&lt;&gt;"",'PD5'!$C122*'PD5'!$D122+E122,"")</f>
        <v/>
      </c>
      <c r="H122" s="432" t="str">
        <f>IF('PD5'!$G122&lt;&gt;"",'PD5'!$G122*VLOOKUP('PD5'!$F122,'Group Information'!$A$19:$B$25,2,0),"")</f>
        <v/>
      </c>
      <c r="I122" s="240"/>
      <c r="J122" s="16"/>
      <c r="K122" s="16"/>
      <c r="L122" s="16"/>
      <c r="M122" s="16"/>
      <c r="N122" s="23"/>
      <c r="O122" s="16"/>
      <c r="P122" s="23"/>
      <c r="Q122" s="23"/>
      <c r="R122" s="16"/>
      <c r="T122" s="23" t="str">
        <f>IF('PD5'!$S122&lt;&gt;"",'PD5'!$S122*VLOOKUP('PD5'!$R122,#REF!,2,0),"")</f>
        <v/>
      </c>
      <c r="U122" s="16"/>
      <c r="V122" s="16"/>
      <c r="W122" s="16"/>
      <c r="X122" s="21"/>
      <c r="Y122" s="16"/>
      <c r="Z122" s="16"/>
      <c r="AA122" s="16"/>
      <c r="AB122" s="16"/>
      <c r="AC122" s="16"/>
      <c r="AD122" s="16"/>
    </row>
    <row r="123" spans="1:30" ht="18" customHeight="1" x14ac:dyDescent="0.35">
      <c r="A123" s="239"/>
      <c r="B123" s="224"/>
      <c r="C123" s="222"/>
      <c r="D123" s="224"/>
      <c r="E123" s="224"/>
      <c r="F123" s="223"/>
      <c r="G123" s="432" t="str">
        <f>IF('PD5'!$F123&lt;&gt;"",'PD5'!$C123*'PD5'!$D123+E123,"")</f>
        <v/>
      </c>
      <c r="H123" s="432" t="str">
        <f>IF('PD5'!$G123&lt;&gt;"",'PD5'!$G123*VLOOKUP('PD5'!$F123,'Group Information'!$A$19:$B$25,2,0),"")</f>
        <v/>
      </c>
      <c r="I123" s="240"/>
      <c r="J123" s="16"/>
      <c r="K123" s="16"/>
      <c r="L123" s="16"/>
      <c r="M123" s="16"/>
      <c r="N123" s="23"/>
      <c r="O123" s="16"/>
      <c r="P123" s="23"/>
      <c r="Q123" s="23"/>
      <c r="R123" s="16"/>
      <c r="T123" s="23" t="str">
        <f>IF('PD5'!$S123&lt;&gt;"",'PD5'!$S123*VLOOKUP('PD5'!$R123,#REF!,2,0),"")</f>
        <v/>
      </c>
      <c r="U123" s="16"/>
      <c r="V123" s="22"/>
      <c r="W123" s="16"/>
      <c r="X123" s="21"/>
      <c r="Y123" s="16"/>
      <c r="Z123" s="16"/>
      <c r="AA123" s="16"/>
      <c r="AB123" s="16"/>
      <c r="AC123" s="16"/>
      <c r="AD123" s="16"/>
    </row>
    <row r="124" spans="1:30" ht="18" customHeight="1" x14ac:dyDescent="0.35">
      <c r="A124" s="239"/>
      <c r="B124" s="224"/>
      <c r="C124" s="222"/>
      <c r="D124" s="224"/>
      <c r="E124" s="224"/>
      <c r="F124" s="223"/>
      <c r="G124" s="432" t="str">
        <f>IF('PD5'!$F124&lt;&gt;"",'PD5'!$C124*'PD5'!$D124+E124,"")</f>
        <v/>
      </c>
      <c r="H124" s="432" t="str">
        <f>IF('PD5'!$G124&lt;&gt;"",'PD5'!$G124*VLOOKUP('PD5'!$F124,'Group Information'!$A$19:$B$25,2,0),"")</f>
        <v/>
      </c>
      <c r="I124" s="240"/>
      <c r="J124" s="16"/>
      <c r="K124" s="16"/>
      <c r="L124" s="16"/>
      <c r="M124" s="16"/>
      <c r="N124" s="23"/>
      <c r="O124" s="16"/>
      <c r="P124" s="23"/>
      <c r="Q124" s="23"/>
      <c r="R124" s="16"/>
      <c r="T124" s="23" t="str">
        <f>IF('PD5'!$S124&lt;&gt;"",'PD5'!$S124*VLOOKUP('PD5'!$R124,#REF!,2,0),"")</f>
        <v/>
      </c>
      <c r="U124" s="16"/>
      <c r="V124" s="16"/>
      <c r="W124" s="16"/>
      <c r="X124" s="21"/>
      <c r="Y124" s="16"/>
      <c r="Z124" s="16"/>
      <c r="AA124" s="16"/>
      <c r="AB124" s="16"/>
      <c r="AC124" s="16"/>
      <c r="AD124" s="16"/>
    </row>
    <row r="125" spans="1:30" ht="18" customHeight="1" x14ac:dyDescent="0.35">
      <c r="A125" s="239"/>
      <c r="B125" s="224"/>
      <c r="C125" s="222"/>
      <c r="D125" s="224"/>
      <c r="E125" s="224"/>
      <c r="F125" s="223"/>
      <c r="G125" s="432" t="str">
        <f>IF('PD5'!$F125&lt;&gt;"",'PD5'!$C125*'PD5'!$D125+E125,"")</f>
        <v/>
      </c>
      <c r="H125" s="432" t="str">
        <f>IF('PD5'!$G125&lt;&gt;"",'PD5'!$G125*VLOOKUP('PD5'!$F125,'Group Information'!$A$19:$B$25,2,0),"")</f>
        <v/>
      </c>
      <c r="I125" s="240"/>
      <c r="J125" s="16"/>
      <c r="K125" s="16"/>
      <c r="L125" s="16"/>
      <c r="M125" s="16"/>
      <c r="N125" s="23"/>
      <c r="O125" s="16"/>
      <c r="P125" s="23"/>
      <c r="Q125" s="23"/>
      <c r="R125" s="16"/>
      <c r="T125" s="23" t="str">
        <f>IF('PD5'!$S125&lt;&gt;"",'PD5'!$S125*VLOOKUP('PD5'!$R125,#REF!,2,0),"")</f>
        <v/>
      </c>
      <c r="U125" s="16"/>
      <c r="V125" s="25"/>
      <c r="W125" s="16"/>
      <c r="X125" s="21"/>
      <c r="Y125" s="16"/>
      <c r="Z125" s="16"/>
      <c r="AA125" s="16"/>
      <c r="AB125" s="16"/>
      <c r="AC125" s="16"/>
      <c r="AD125" s="16"/>
    </row>
    <row r="126" spans="1:30" ht="18" customHeight="1" x14ac:dyDescent="0.35">
      <c r="A126" s="239"/>
      <c r="B126" s="224"/>
      <c r="C126" s="222"/>
      <c r="D126" s="224"/>
      <c r="E126" s="224"/>
      <c r="F126" s="223"/>
      <c r="G126" s="432" t="str">
        <f>IF('PD5'!$F126&lt;&gt;"",'PD5'!$C126*'PD5'!$D126+E126,"")</f>
        <v/>
      </c>
      <c r="H126" s="432" t="str">
        <f>IF('PD5'!$G126&lt;&gt;"",'PD5'!$G126*VLOOKUP('PD5'!$F126,'Group Information'!$A$19:$B$25,2,0),"")</f>
        <v/>
      </c>
      <c r="I126" s="240"/>
      <c r="J126" s="16"/>
      <c r="K126" s="16"/>
      <c r="L126" s="16"/>
      <c r="M126" s="16"/>
      <c r="N126" s="23"/>
      <c r="O126" s="16"/>
      <c r="P126" s="23"/>
      <c r="Q126" s="23"/>
      <c r="R126" s="16"/>
      <c r="T126" s="23" t="str">
        <f>IF('PD5'!$S126&lt;&gt;"",'PD5'!$S126*VLOOKUP('PD5'!$R126,#REF!,2,0),"")</f>
        <v/>
      </c>
      <c r="U126" s="16"/>
      <c r="V126" s="16"/>
      <c r="W126" s="16"/>
      <c r="X126" s="21"/>
      <c r="Y126" s="16"/>
      <c r="Z126" s="16"/>
      <c r="AA126" s="16"/>
      <c r="AB126" s="16"/>
      <c r="AC126" s="16"/>
      <c r="AD126" s="16"/>
    </row>
    <row r="127" spans="1:30" ht="18" customHeight="1" x14ac:dyDescent="0.35">
      <c r="A127" s="239"/>
      <c r="B127" s="224"/>
      <c r="C127" s="222"/>
      <c r="D127" s="224"/>
      <c r="E127" s="224"/>
      <c r="F127" s="223"/>
      <c r="G127" s="432" t="str">
        <f>IF('PD5'!$F127&lt;&gt;"",'PD5'!$C127*'PD5'!$D127+E127,"")</f>
        <v/>
      </c>
      <c r="H127" s="432" t="str">
        <f>IF('PD5'!$G127&lt;&gt;"",'PD5'!$G127*VLOOKUP('PD5'!$F127,'Group Information'!$A$19:$B$25,2,0),"")</f>
        <v/>
      </c>
      <c r="I127" s="240"/>
      <c r="J127" s="16"/>
      <c r="K127" s="16"/>
      <c r="L127" s="16"/>
      <c r="M127" s="16"/>
      <c r="N127" s="23"/>
      <c r="O127" s="16"/>
      <c r="P127" s="23"/>
      <c r="Q127" s="23"/>
      <c r="R127" s="16"/>
      <c r="T127" s="23" t="str">
        <f>IF('PD5'!$S127&lt;&gt;"",'PD5'!$S127*VLOOKUP('PD5'!$R127,#REF!,2,0),"")</f>
        <v/>
      </c>
      <c r="U127" s="16"/>
      <c r="V127" s="16"/>
      <c r="W127" s="16"/>
      <c r="X127" s="21"/>
      <c r="Y127" s="16"/>
      <c r="Z127" s="16"/>
      <c r="AA127" s="16"/>
      <c r="AB127" s="16"/>
      <c r="AC127" s="16"/>
      <c r="AD127" s="16"/>
    </row>
    <row r="128" spans="1:30" ht="18" customHeight="1" x14ac:dyDescent="0.35">
      <c r="A128" s="239"/>
      <c r="B128" s="224"/>
      <c r="C128" s="222"/>
      <c r="D128" s="224"/>
      <c r="E128" s="224"/>
      <c r="F128" s="223"/>
      <c r="G128" s="432" t="str">
        <f>IF('PD5'!$F128&lt;&gt;"",'PD5'!$C128*'PD5'!$D128+E128,"")</f>
        <v/>
      </c>
      <c r="H128" s="432" t="str">
        <f>IF('PD5'!$G128&lt;&gt;"",'PD5'!$G128*VLOOKUP('PD5'!$F128,'Group Information'!$A$19:$B$25,2,0),"")</f>
        <v/>
      </c>
      <c r="I128" s="240"/>
      <c r="J128" s="16"/>
      <c r="K128" s="16"/>
      <c r="L128" s="16"/>
      <c r="M128" s="16"/>
      <c r="N128" s="23"/>
      <c r="O128" s="16"/>
      <c r="P128" s="23"/>
      <c r="Q128" s="23"/>
      <c r="R128" s="16"/>
      <c r="T128" s="23" t="str">
        <f>IF('PD5'!$S128&lt;&gt;"",'PD5'!$S128*VLOOKUP('PD5'!$R128,#REF!,2,0),"")</f>
        <v/>
      </c>
      <c r="U128" s="16"/>
      <c r="V128" s="16"/>
      <c r="W128" s="16"/>
      <c r="X128" s="21"/>
      <c r="Y128" s="16"/>
      <c r="Z128" s="16"/>
      <c r="AA128" s="16"/>
      <c r="AB128" s="16"/>
      <c r="AC128" s="16"/>
      <c r="AD128" s="16"/>
    </row>
    <row r="129" spans="1:30" ht="18" customHeight="1" x14ac:dyDescent="0.35">
      <c r="A129" s="239"/>
      <c r="B129" s="224"/>
      <c r="C129" s="222"/>
      <c r="D129" s="224"/>
      <c r="E129" s="224"/>
      <c r="F129" s="223"/>
      <c r="G129" s="432" t="str">
        <f>IF('PD5'!$F129&lt;&gt;"",'PD5'!$C129*'PD5'!$D129+E129,"")</f>
        <v/>
      </c>
      <c r="H129" s="432" t="str">
        <f>IF('PD5'!$G129&lt;&gt;"",'PD5'!$G129*VLOOKUP('PD5'!$F129,'Group Information'!$A$19:$B$25,2,0),"")</f>
        <v/>
      </c>
      <c r="I129" s="240"/>
      <c r="J129" s="16"/>
      <c r="K129" s="16"/>
      <c r="L129" s="16"/>
      <c r="M129" s="16"/>
      <c r="N129" s="23"/>
      <c r="O129" s="16"/>
      <c r="P129" s="23"/>
      <c r="Q129" s="23"/>
      <c r="R129" s="16"/>
      <c r="T129" s="23" t="str">
        <f>IF('PD5'!$S129&lt;&gt;"",'PD5'!$S129*VLOOKUP('PD5'!$R129,#REF!,2,0),"")</f>
        <v/>
      </c>
      <c r="U129" s="16"/>
      <c r="V129" s="16"/>
      <c r="W129" s="16"/>
      <c r="X129" s="21"/>
      <c r="Y129" s="16"/>
      <c r="Z129" s="16"/>
      <c r="AA129" s="16"/>
      <c r="AB129" s="16"/>
      <c r="AC129" s="16"/>
      <c r="AD129" s="16"/>
    </row>
    <row r="130" spans="1:30" ht="18" customHeight="1" x14ac:dyDescent="0.35">
      <c r="A130" s="239"/>
      <c r="B130" s="224"/>
      <c r="C130" s="222"/>
      <c r="D130" s="224"/>
      <c r="E130" s="224"/>
      <c r="F130" s="223"/>
      <c r="G130" s="432" t="str">
        <f>IF('PD5'!$F130&lt;&gt;"",'PD5'!$C130*'PD5'!$D130+E130,"")</f>
        <v/>
      </c>
      <c r="H130" s="432" t="str">
        <f>IF('PD5'!$G130&lt;&gt;"",'PD5'!$G130*VLOOKUP('PD5'!$F130,'Group Information'!$A$19:$B$25,2,0),"")</f>
        <v/>
      </c>
      <c r="I130" s="240"/>
      <c r="J130" s="16"/>
      <c r="K130" s="16"/>
      <c r="L130" s="16"/>
      <c r="M130" s="16"/>
      <c r="N130" s="23"/>
      <c r="O130" s="16"/>
      <c r="P130" s="23"/>
      <c r="Q130" s="23"/>
      <c r="R130" s="16"/>
      <c r="T130" s="23" t="str">
        <f>IF('PD5'!$S130&lt;&gt;"",'PD5'!$S130*VLOOKUP('PD5'!$R130,#REF!,2,0),"")</f>
        <v/>
      </c>
      <c r="U130" s="16"/>
      <c r="V130" s="25"/>
      <c r="W130" s="16"/>
      <c r="X130" s="21"/>
      <c r="Y130" s="16"/>
      <c r="Z130" s="16"/>
      <c r="AA130" s="16"/>
      <c r="AB130" s="16"/>
      <c r="AC130" s="16"/>
      <c r="AD130" s="16"/>
    </row>
    <row r="131" spans="1:30" ht="18" customHeight="1" x14ac:dyDescent="0.35">
      <c r="A131" s="239"/>
      <c r="B131" s="224"/>
      <c r="C131" s="222"/>
      <c r="D131" s="224"/>
      <c r="E131" s="224"/>
      <c r="F131" s="223"/>
      <c r="G131" s="432" t="str">
        <f>IF('PD5'!$F131&lt;&gt;"",'PD5'!$C131*'PD5'!$D131+E131,"")</f>
        <v/>
      </c>
      <c r="H131" s="432" t="str">
        <f>IF('PD5'!$G131&lt;&gt;"",'PD5'!$G131*VLOOKUP('PD5'!$F131,'Group Information'!$A$19:$B$25,2,0),"")</f>
        <v/>
      </c>
      <c r="I131" s="240"/>
      <c r="J131" s="16"/>
      <c r="K131" s="16"/>
      <c r="L131" s="16"/>
      <c r="M131" s="16"/>
      <c r="N131" s="23"/>
      <c r="O131" s="16"/>
      <c r="P131" s="23"/>
      <c r="Q131" s="23"/>
      <c r="R131" s="16"/>
      <c r="T131" s="23" t="str">
        <f>IF('PD5'!$S131&lt;&gt;"",'PD5'!$S131*VLOOKUP('PD5'!$R131,#REF!,2,0),"")</f>
        <v/>
      </c>
      <c r="U131" s="27"/>
      <c r="V131" s="25"/>
      <c r="W131" s="16"/>
      <c r="X131" s="21"/>
      <c r="Y131" s="16"/>
      <c r="Z131" s="16"/>
      <c r="AA131" s="16"/>
      <c r="AB131" s="16"/>
      <c r="AC131" s="16"/>
      <c r="AD131" s="16"/>
    </row>
    <row r="132" spans="1:30" ht="18" customHeight="1" x14ac:dyDescent="0.35">
      <c r="A132" s="239"/>
      <c r="B132" s="224"/>
      <c r="C132" s="222"/>
      <c r="D132" s="224"/>
      <c r="E132" s="224"/>
      <c r="F132" s="223"/>
      <c r="G132" s="432" t="str">
        <f>IF('PD5'!$F132&lt;&gt;"",'PD5'!$C132*'PD5'!$D132+E132,"")</f>
        <v/>
      </c>
      <c r="H132" s="432" t="str">
        <f>IF('PD5'!$G132&lt;&gt;"",'PD5'!$G132*VLOOKUP('PD5'!$F132,'Group Information'!$A$19:$B$25,2,0),"")</f>
        <v/>
      </c>
      <c r="I132" s="240"/>
      <c r="J132" s="16"/>
      <c r="K132" s="16"/>
      <c r="L132" s="16"/>
      <c r="M132" s="16"/>
      <c r="N132" s="23"/>
      <c r="O132" s="16"/>
      <c r="P132" s="23"/>
      <c r="Q132" s="23"/>
      <c r="R132" s="16"/>
      <c r="T132" s="23" t="str">
        <f>IF('PD5'!$S132&lt;&gt;"",'PD5'!$S132*VLOOKUP('PD5'!$R132,#REF!,2,0),"")</f>
        <v/>
      </c>
      <c r="U132" s="27"/>
      <c r="V132" s="25"/>
      <c r="W132" s="16"/>
      <c r="X132" s="21"/>
      <c r="Y132" s="16"/>
      <c r="Z132" s="16"/>
      <c r="AA132" s="16"/>
      <c r="AB132" s="16"/>
      <c r="AC132" s="16"/>
      <c r="AD132" s="16"/>
    </row>
    <row r="133" spans="1:30" ht="18" customHeight="1" x14ac:dyDescent="0.35">
      <c r="A133" s="239"/>
      <c r="B133" s="224"/>
      <c r="C133" s="222"/>
      <c r="D133" s="224"/>
      <c r="E133" s="224"/>
      <c r="F133" s="223"/>
      <c r="G133" s="432" t="str">
        <f>IF('PD5'!$F133&lt;&gt;"",'PD5'!$C133*'PD5'!$D133+E133,"")</f>
        <v/>
      </c>
      <c r="H133" s="432" t="str">
        <f>IF('PD5'!$G133&lt;&gt;"",'PD5'!$G133*VLOOKUP('PD5'!$F133,'Group Information'!$A$19:$B$25,2,0),"")</f>
        <v/>
      </c>
      <c r="I133" s="240"/>
      <c r="J133" s="16"/>
      <c r="K133" s="16"/>
      <c r="L133" s="16"/>
      <c r="M133" s="16"/>
      <c r="N133" s="23"/>
      <c r="O133" s="16"/>
      <c r="P133" s="23"/>
      <c r="Q133" s="23"/>
      <c r="R133" s="16"/>
      <c r="T133" s="23" t="str">
        <f>IF('PD5'!$S133&lt;&gt;"",'PD5'!$S133*VLOOKUP('PD5'!$R133,#REF!,2,0),"")</f>
        <v/>
      </c>
      <c r="U133" s="27"/>
      <c r="V133" s="25"/>
      <c r="W133" s="16"/>
      <c r="X133" s="21"/>
      <c r="Y133" s="16"/>
      <c r="Z133" s="16"/>
      <c r="AA133" s="16"/>
      <c r="AB133" s="16"/>
      <c r="AC133" s="16"/>
      <c r="AD133" s="16"/>
    </row>
    <row r="134" spans="1:30" ht="18" customHeight="1" x14ac:dyDescent="0.35">
      <c r="A134" s="239"/>
      <c r="B134" s="224"/>
      <c r="C134" s="222"/>
      <c r="D134" s="224"/>
      <c r="E134" s="224"/>
      <c r="F134" s="223"/>
      <c r="G134" s="432" t="str">
        <f>IF('PD5'!$F134&lt;&gt;"",'PD5'!$C134*'PD5'!$D134+E134,"")</f>
        <v/>
      </c>
      <c r="H134" s="432" t="str">
        <f>IF('PD5'!$G134&lt;&gt;"",'PD5'!$G134*VLOOKUP('PD5'!$F134,'Group Information'!$A$19:$B$25,2,0),"")</f>
        <v/>
      </c>
      <c r="I134" s="240"/>
      <c r="J134" s="16"/>
      <c r="K134" s="16"/>
      <c r="L134" s="16"/>
      <c r="M134" s="16"/>
      <c r="N134" s="23"/>
      <c r="O134" s="16"/>
      <c r="P134" s="23"/>
      <c r="Q134" s="23"/>
      <c r="R134" s="16"/>
      <c r="T134" s="23" t="str">
        <f>IF('PD5'!$S134&lt;&gt;"",'PD5'!$S134*VLOOKUP('PD5'!$R134,#REF!,2,0),"")</f>
        <v/>
      </c>
      <c r="U134" s="27"/>
      <c r="V134" s="25"/>
      <c r="W134" s="16"/>
      <c r="X134" s="21"/>
      <c r="Y134" s="16"/>
      <c r="Z134" s="16"/>
      <c r="AA134" s="16"/>
      <c r="AB134" s="16"/>
      <c r="AC134" s="16"/>
      <c r="AD134" s="16"/>
    </row>
    <row r="135" spans="1:30" ht="18" customHeight="1" x14ac:dyDescent="0.35">
      <c r="A135" s="239"/>
      <c r="B135" s="224"/>
      <c r="C135" s="222"/>
      <c r="D135" s="224"/>
      <c r="E135" s="224"/>
      <c r="F135" s="223"/>
      <c r="G135" s="432" t="str">
        <f>IF('PD5'!$F135&lt;&gt;"",'PD5'!$C135*'PD5'!$D135+E135,"")</f>
        <v/>
      </c>
      <c r="H135" s="432" t="str">
        <f>IF('PD5'!$G135&lt;&gt;"",'PD5'!$G135*VLOOKUP('PD5'!$F135,'Group Information'!$A$19:$B$25,2,0),"")</f>
        <v/>
      </c>
      <c r="I135" s="240"/>
      <c r="J135" s="16"/>
      <c r="K135" s="16"/>
      <c r="L135" s="16"/>
      <c r="M135" s="16"/>
      <c r="N135" s="23"/>
      <c r="O135" s="16"/>
      <c r="P135" s="23"/>
      <c r="Q135" s="23"/>
      <c r="R135" s="16"/>
      <c r="T135" s="23" t="str">
        <f>IF('PD5'!$S135&lt;&gt;"",'PD5'!$S135*VLOOKUP('PD5'!$R135,#REF!,2,0),"")</f>
        <v/>
      </c>
      <c r="U135" s="27"/>
      <c r="V135" s="25"/>
      <c r="W135" s="16"/>
      <c r="X135" s="21"/>
      <c r="Y135" s="16"/>
      <c r="Z135" s="16"/>
      <c r="AA135" s="16"/>
      <c r="AB135" s="16"/>
      <c r="AC135" s="16"/>
      <c r="AD135" s="16"/>
    </row>
    <row r="136" spans="1:30" ht="18" customHeight="1" x14ac:dyDescent="0.35">
      <c r="A136" s="239"/>
      <c r="B136" s="224"/>
      <c r="C136" s="222"/>
      <c r="D136" s="224"/>
      <c r="E136" s="224"/>
      <c r="F136" s="223"/>
      <c r="G136" s="432" t="str">
        <f>IF('PD5'!$F136&lt;&gt;"",'PD5'!$C136*'PD5'!$D136+E136,"")</f>
        <v/>
      </c>
      <c r="H136" s="432" t="str">
        <f>IF('PD5'!$G136&lt;&gt;"",'PD5'!$G136*VLOOKUP('PD5'!$F136,'Group Information'!$A$19:$B$25,2,0),"")</f>
        <v/>
      </c>
      <c r="I136" s="240"/>
      <c r="J136" s="16"/>
      <c r="K136" s="16"/>
      <c r="L136" s="16"/>
      <c r="M136" s="16"/>
      <c r="N136" s="23"/>
      <c r="O136" s="16"/>
      <c r="P136" s="23"/>
      <c r="Q136" s="23"/>
      <c r="R136" s="16"/>
      <c r="T136" s="23" t="str">
        <f>IF('PD5'!$S136&lt;&gt;"",'PD5'!$S136*VLOOKUP('PD5'!$R136,#REF!,2,0),"")</f>
        <v/>
      </c>
      <c r="U136" s="27"/>
      <c r="V136" s="25"/>
      <c r="W136" s="16"/>
      <c r="X136" s="21"/>
      <c r="Y136" s="16"/>
      <c r="Z136" s="16"/>
      <c r="AA136" s="16"/>
      <c r="AB136" s="16"/>
      <c r="AC136" s="16"/>
      <c r="AD136" s="16"/>
    </row>
    <row r="137" spans="1:30" ht="18" customHeight="1" x14ac:dyDescent="0.35">
      <c r="A137" s="239"/>
      <c r="B137" s="224"/>
      <c r="C137" s="222"/>
      <c r="D137" s="224"/>
      <c r="E137" s="224"/>
      <c r="F137" s="223"/>
      <c r="G137" s="432" t="str">
        <f>IF('PD5'!$F137&lt;&gt;"",'PD5'!$C137*'PD5'!$D137+E137,"")</f>
        <v/>
      </c>
      <c r="H137" s="432" t="str">
        <f>IF('PD5'!$G137&lt;&gt;"",'PD5'!$G137*VLOOKUP('PD5'!$F137,'Group Information'!$A$19:$B$25,2,0),"")</f>
        <v/>
      </c>
      <c r="I137" s="240"/>
      <c r="J137" s="16"/>
      <c r="K137" s="16"/>
      <c r="L137" s="16"/>
      <c r="M137" s="16"/>
      <c r="N137" s="23"/>
      <c r="O137" s="16"/>
      <c r="P137" s="23"/>
      <c r="Q137" s="23"/>
      <c r="R137" s="16"/>
      <c r="T137" s="23" t="str">
        <f>IF('PD5'!$S137&lt;&gt;"",'PD5'!$S137*VLOOKUP('PD5'!$R137,#REF!,2,0),"")</f>
        <v/>
      </c>
      <c r="U137" s="27"/>
      <c r="V137" s="16"/>
      <c r="W137" s="16"/>
      <c r="X137" s="21"/>
      <c r="Y137" s="16"/>
      <c r="Z137" s="16"/>
      <c r="AA137" s="16"/>
      <c r="AB137" s="16"/>
      <c r="AC137" s="16"/>
      <c r="AD137" s="16"/>
    </row>
    <row r="138" spans="1:30" ht="18" customHeight="1" x14ac:dyDescent="0.35">
      <c r="A138" s="239"/>
      <c r="B138" s="224"/>
      <c r="C138" s="222"/>
      <c r="D138" s="224"/>
      <c r="E138" s="224"/>
      <c r="F138" s="223"/>
      <c r="G138" s="432" t="str">
        <f>IF('PD5'!$F138&lt;&gt;"",'PD5'!$C138*'PD5'!$D138+E138,"")</f>
        <v/>
      </c>
      <c r="H138" s="432" t="str">
        <f>IF('PD5'!$G138&lt;&gt;"",'PD5'!$G138*VLOOKUP('PD5'!$F138,'Group Information'!$A$19:$B$25,2,0),"")</f>
        <v/>
      </c>
      <c r="I138" s="240"/>
      <c r="J138" s="16"/>
      <c r="K138" s="16"/>
      <c r="L138" s="16"/>
      <c r="M138" s="16"/>
      <c r="N138" s="23"/>
      <c r="O138" s="16"/>
      <c r="P138" s="23"/>
      <c r="Q138" s="23"/>
      <c r="R138" s="16"/>
      <c r="T138" s="23" t="str">
        <f>IF('PD5'!$S138&lt;&gt;"",'PD5'!$S138*VLOOKUP('PD5'!$R138,#REF!,2,0),"")</f>
        <v/>
      </c>
      <c r="U138" s="27"/>
      <c r="V138" s="16"/>
      <c r="W138" s="16"/>
      <c r="X138" s="21"/>
      <c r="Y138" s="16"/>
      <c r="Z138" s="16"/>
      <c r="AA138" s="16"/>
      <c r="AB138" s="16"/>
      <c r="AC138" s="16"/>
      <c r="AD138" s="16"/>
    </row>
    <row r="139" spans="1:30" ht="18" customHeight="1" x14ac:dyDescent="0.35">
      <c r="A139" s="239"/>
      <c r="B139" s="224"/>
      <c r="C139" s="222"/>
      <c r="D139" s="224"/>
      <c r="E139" s="224"/>
      <c r="F139" s="223"/>
      <c r="G139" s="432" t="str">
        <f>IF('PD5'!$F139&lt;&gt;"",'PD5'!$C139*'PD5'!$D139+E139,"")</f>
        <v/>
      </c>
      <c r="H139" s="432" t="str">
        <f>IF('PD5'!$G139&lt;&gt;"",'PD5'!$G139*VLOOKUP('PD5'!$F139,'Group Information'!$A$19:$B$25,2,0),"")</f>
        <v/>
      </c>
      <c r="I139" s="240"/>
      <c r="J139" s="16"/>
      <c r="K139" s="16"/>
      <c r="L139" s="16"/>
      <c r="M139" s="16"/>
      <c r="N139" s="23"/>
      <c r="O139" s="16"/>
      <c r="P139" s="23"/>
      <c r="Q139" s="23"/>
      <c r="R139" s="16"/>
      <c r="T139" s="23" t="str">
        <f>IF('PD5'!$S139&lt;&gt;"",'PD5'!$S139*VLOOKUP('PD5'!$R139,#REF!,2,0),"")</f>
        <v/>
      </c>
      <c r="U139" s="27"/>
      <c r="V139" s="16"/>
      <c r="W139" s="16"/>
      <c r="X139" s="21"/>
      <c r="Y139" s="16"/>
      <c r="Z139" s="16"/>
      <c r="AA139" s="16"/>
      <c r="AB139" s="16"/>
      <c r="AC139" s="16"/>
      <c r="AD139" s="16"/>
    </row>
    <row r="140" spans="1:30" ht="18" customHeight="1" x14ac:dyDescent="0.35">
      <c r="A140" s="239"/>
      <c r="B140" s="224"/>
      <c r="C140" s="222"/>
      <c r="D140" s="224"/>
      <c r="E140" s="224"/>
      <c r="F140" s="223"/>
      <c r="G140" s="432" t="str">
        <f>IF('PD5'!$F140&lt;&gt;"",'PD5'!$C140*'PD5'!$D140+E140,"")</f>
        <v/>
      </c>
      <c r="H140" s="432" t="str">
        <f>IF('PD5'!$G140&lt;&gt;"",'PD5'!$G140*VLOOKUP('PD5'!$F140,'Group Information'!$A$19:$B$25,2,0),"")</f>
        <v/>
      </c>
      <c r="I140" s="240"/>
      <c r="J140" s="16"/>
      <c r="K140" s="16"/>
      <c r="L140" s="16"/>
      <c r="M140" s="16"/>
      <c r="N140" s="23"/>
      <c r="O140" s="16"/>
      <c r="P140" s="23"/>
      <c r="Q140" s="23"/>
      <c r="R140" s="16"/>
      <c r="T140" s="23" t="str">
        <f>IF('PD5'!$S140&lt;&gt;"",'PD5'!$S140*VLOOKUP('PD5'!$R140,#REF!,2,0),"")</f>
        <v/>
      </c>
      <c r="U140" s="27"/>
      <c r="V140" s="25"/>
      <c r="W140" s="16"/>
      <c r="X140" s="21"/>
      <c r="Y140" s="16"/>
      <c r="Z140" s="16"/>
      <c r="AA140" s="16"/>
      <c r="AB140" s="16"/>
      <c r="AC140" s="16"/>
      <c r="AD140" s="16"/>
    </row>
    <row r="141" spans="1:30" ht="18" customHeight="1" x14ac:dyDescent="0.35">
      <c r="A141" s="239"/>
      <c r="B141" s="224"/>
      <c r="C141" s="222"/>
      <c r="D141" s="224"/>
      <c r="E141" s="224"/>
      <c r="F141" s="223"/>
      <c r="G141" s="432" t="str">
        <f>IF('PD5'!$F141&lt;&gt;"",'PD5'!$C141*'PD5'!$D141+E141,"")</f>
        <v/>
      </c>
      <c r="H141" s="432" t="str">
        <f>IF('PD5'!$G141&lt;&gt;"",'PD5'!$G141*VLOOKUP('PD5'!$F141,'Group Information'!$A$19:$B$25,2,0),"")</f>
        <v/>
      </c>
      <c r="I141" s="240"/>
      <c r="J141" s="16"/>
      <c r="K141" s="16"/>
      <c r="L141" s="16"/>
      <c r="M141" s="16"/>
      <c r="N141" s="23"/>
      <c r="O141" s="16"/>
      <c r="P141" s="23"/>
      <c r="Q141" s="23"/>
      <c r="R141" s="16"/>
      <c r="T141" s="23" t="str">
        <f>IF('PD5'!$S141&lt;&gt;"",'PD5'!$S141*VLOOKUP('PD5'!$R141,#REF!,2,0),"")</f>
        <v/>
      </c>
      <c r="U141" s="27"/>
      <c r="V141" s="25"/>
      <c r="W141" s="16"/>
      <c r="X141" s="21"/>
      <c r="Y141" s="16"/>
      <c r="Z141" s="16"/>
      <c r="AA141" s="16"/>
      <c r="AB141" s="16"/>
      <c r="AC141" s="16"/>
      <c r="AD141" s="16"/>
    </row>
    <row r="142" spans="1:30" ht="18" customHeight="1" x14ac:dyDescent="0.35">
      <c r="A142" s="239"/>
      <c r="B142" s="224"/>
      <c r="C142" s="222"/>
      <c r="D142" s="224"/>
      <c r="E142" s="224"/>
      <c r="F142" s="223"/>
      <c r="G142" s="432" t="str">
        <f>IF('PD5'!$F142&lt;&gt;"",'PD5'!$C142*'PD5'!$D142+E142,"")</f>
        <v/>
      </c>
      <c r="H142" s="432" t="str">
        <f>IF('PD5'!$G142&lt;&gt;"",'PD5'!$G142*VLOOKUP('PD5'!$F142,'Group Information'!$A$19:$B$25,2,0),"")</f>
        <v/>
      </c>
      <c r="I142" s="240"/>
      <c r="J142" s="16"/>
      <c r="K142" s="16"/>
      <c r="L142" s="16"/>
      <c r="M142" s="16"/>
      <c r="N142" s="23"/>
      <c r="O142" s="16"/>
      <c r="P142" s="23"/>
      <c r="Q142" s="23"/>
      <c r="R142" s="16"/>
      <c r="T142" s="23" t="str">
        <f>IF('PD5'!$S142&lt;&gt;"",'PD5'!$S142*VLOOKUP('PD5'!$R142,#REF!,2,0),"")</f>
        <v/>
      </c>
      <c r="U142" s="27"/>
      <c r="V142" s="16"/>
      <c r="W142" s="16"/>
      <c r="X142" s="21"/>
      <c r="Y142" s="16"/>
      <c r="Z142" s="16"/>
      <c r="AA142" s="16"/>
      <c r="AB142" s="16"/>
      <c r="AC142" s="16"/>
      <c r="AD142" s="16"/>
    </row>
    <row r="143" spans="1:30" ht="18" customHeight="1" x14ac:dyDescent="0.35">
      <c r="A143" s="239"/>
      <c r="B143" s="224"/>
      <c r="C143" s="222"/>
      <c r="D143" s="224"/>
      <c r="E143" s="224"/>
      <c r="F143" s="223"/>
      <c r="G143" s="432" t="str">
        <f>IF('PD5'!$F143&lt;&gt;"",'PD5'!$C143*'PD5'!$D143+E143,"")</f>
        <v/>
      </c>
      <c r="H143" s="432" t="str">
        <f>IF('PD5'!$G143&lt;&gt;"",'PD5'!$G143*VLOOKUP('PD5'!$F143,'Group Information'!$A$19:$B$25,2,0),"")</f>
        <v/>
      </c>
      <c r="I143" s="240"/>
      <c r="J143" s="16"/>
      <c r="K143" s="16"/>
      <c r="L143" s="16"/>
      <c r="M143" s="16"/>
      <c r="N143" s="23"/>
      <c r="O143" s="16"/>
      <c r="P143" s="23"/>
      <c r="Q143" s="23"/>
      <c r="R143" s="16"/>
      <c r="T143" s="23" t="str">
        <f>IF('PD5'!$S143&lt;&gt;"",'PD5'!$S143*VLOOKUP('PD5'!$R143,#REF!,2,0),"")</f>
        <v/>
      </c>
      <c r="U143" s="27"/>
      <c r="V143" s="16"/>
      <c r="W143" s="16"/>
      <c r="X143" s="21"/>
      <c r="Y143" s="16"/>
      <c r="Z143" s="16"/>
      <c r="AA143" s="16"/>
      <c r="AB143" s="16"/>
      <c r="AC143" s="16"/>
      <c r="AD143" s="16"/>
    </row>
    <row r="144" spans="1:30" ht="18" customHeight="1" x14ac:dyDescent="0.35">
      <c r="A144" s="239"/>
      <c r="B144" s="224"/>
      <c r="C144" s="222"/>
      <c r="D144" s="224"/>
      <c r="E144" s="224"/>
      <c r="F144" s="223"/>
      <c r="G144" s="432" t="str">
        <f>IF('PD5'!$F144&lt;&gt;"",'PD5'!$C144*'PD5'!$D144+E144,"")</f>
        <v/>
      </c>
      <c r="H144" s="432" t="str">
        <f>IF('PD5'!$G144&lt;&gt;"",'PD5'!$G144*VLOOKUP('PD5'!$F144,'Group Information'!$A$19:$B$25,2,0),"")</f>
        <v/>
      </c>
      <c r="I144" s="240"/>
      <c r="J144" s="16"/>
      <c r="K144" s="16"/>
      <c r="L144" s="16"/>
      <c r="M144" s="16"/>
      <c r="N144" s="23"/>
      <c r="O144" s="16"/>
      <c r="P144" s="23"/>
      <c r="Q144" s="23"/>
      <c r="R144" s="16"/>
      <c r="T144" s="23" t="str">
        <f>IF('PD5'!$S144&lt;&gt;"",'PD5'!$S144*VLOOKUP('PD5'!$R144,#REF!,2,0),"")</f>
        <v/>
      </c>
      <c r="U144" s="27"/>
      <c r="V144" s="26"/>
      <c r="W144" s="16"/>
      <c r="X144" s="21"/>
      <c r="Y144" s="16"/>
      <c r="Z144" s="16"/>
      <c r="AA144" s="16"/>
      <c r="AB144" s="16"/>
      <c r="AC144" s="16"/>
      <c r="AD144" s="16"/>
    </row>
    <row r="145" spans="1:30" ht="18" customHeight="1" x14ac:dyDescent="0.35">
      <c r="A145" s="239"/>
      <c r="B145" s="224"/>
      <c r="C145" s="222"/>
      <c r="D145" s="224"/>
      <c r="E145" s="224"/>
      <c r="F145" s="223"/>
      <c r="G145" s="432" t="str">
        <f>IF('PD5'!$F145&lt;&gt;"",'PD5'!$C145*'PD5'!$D145+E145,"")</f>
        <v/>
      </c>
      <c r="H145" s="432" t="str">
        <f>IF('PD5'!$G145&lt;&gt;"",'PD5'!$G145*VLOOKUP('PD5'!$F145,'Group Information'!$A$19:$B$25,2,0),"")</f>
        <v/>
      </c>
      <c r="I145" s="240"/>
      <c r="J145" s="16"/>
      <c r="K145" s="16"/>
      <c r="L145" s="16"/>
      <c r="M145" s="16"/>
      <c r="N145" s="23"/>
      <c r="O145" s="16"/>
      <c r="P145" s="23"/>
      <c r="Q145" s="23"/>
      <c r="R145" s="16"/>
      <c r="T145" s="23" t="str">
        <f>IF('PD5'!$S145&lt;&gt;"",'PD5'!$S145*VLOOKUP('PD5'!$R145,#REF!,2,0),"")</f>
        <v/>
      </c>
      <c r="U145" s="27"/>
      <c r="V145" s="26"/>
      <c r="W145" s="16"/>
      <c r="X145" s="21"/>
      <c r="Y145" s="16"/>
      <c r="Z145" s="16"/>
      <c r="AA145" s="16"/>
      <c r="AB145" s="16"/>
      <c r="AC145" s="16"/>
      <c r="AD145" s="16"/>
    </row>
    <row r="146" spans="1:30" ht="18" customHeight="1" x14ac:dyDescent="0.35">
      <c r="A146" s="239"/>
      <c r="B146" s="224"/>
      <c r="C146" s="222"/>
      <c r="D146" s="224"/>
      <c r="E146" s="224"/>
      <c r="F146" s="223"/>
      <c r="G146" s="432" t="str">
        <f>IF('PD5'!$F146&lt;&gt;"",'PD5'!$C146*'PD5'!$D146+E146,"")</f>
        <v/>
      </c>
      <c r="H146" s="432" t="str">
        <f>IF('PD5'!$G146&lt;&gt;"",'PD5'!$G146*VLOOKUP('PD5'!$F146,'Group Information'!$A$19:$B$25,2,0),"")</f>
        <v/>
      </c>
      <c r="I146" s="240"/>
      <c r="J146" s="16"/>
      <c r="K146" s="16"/>
      <c r="L146" s="16"/>
      <c r="M146" s="16"/>
      <c r="N146" s="23"/>
      <c r="O146" s="16"/>
      <c r="P146" s="23"/>
      <c r="Q146" s="23"/>
      <c r="R146" s="16"/>
      <c r="T146" s="23" t="str">
        <f>IF('PD5'!$S146&lt;&gt;"",'PD5'!$S146*VLOOKUP('PD5'!$R146,#REF!,2,0),"")</f>
        <v/>
      </c>
      <c r="U146" s="27"/>
      <c r="V146" s="25"/>
      <c r="W146" s="16"/>
      <c r="X146" s="21"/>
      <c r="Y146" s="16"/>
      <c r="Z146" s="16"/>
      <c r="AA146" s="16"/>
      <c r="AB146" s="16"/>
      <c r="AC146" s="16"/>
      <c r="AD146" s="16"/>
    </row>
    <row r="147" spans="1:30" ht="18" customHeight="1" x14ac:dyDescent="0.35">
      <c r="A147" s="239"/>
      <c r="B147" s="224"/>
      <c r="C147" s="222"/>
      <c r="D147" s="224"/>
      <c r="E147" s="224"/>
      <c r="F147" s="223"/>
      <c r="G147" s="432" t="str">
        <f>IF('PD5'!$F147&lt;&gt;"",'PD5'!$C147*'PD5'!$D147+E147,"")</f>
        <v/>
      </c>
      <c r="H147" s="432" t="str">
        <f>IF('PD5'!$G147&lt;&gt;"",'PD5'!$G147*VLOOKUP('PD5'!$F147,'Group Information'!$A$19:$B$25,2,0),"")</f>
        <v/>
      </c>
      <c r="I147" s="240"/>
      <c r="J147" s="16"/>
      <c r="K147" s="16"/>
      <c r="L147" s="16"/>
      <c r="M147" s="16"/>
      <c r="N147" s="23"/>
      <c r="O147" s="16"/>
      <c r="P147" s="23"/>
      <c r="Q147" s="23"/>
      <c r="R147" s="16"/>
      <c r="T147" s="23" t="str">
        <f>IF('PD5'!$S147&lt;&gt;"",'PD5'!$S147*VLOOKUP('PD5'!$R147,#REF!,2,0),"")</f>
        <v/>
      </c>
      <c r="U147" s="27"/>
      <c r="V147" s="25"/>
      <c r="W147" s="16"/>
      <c r="X147" s="21"/>
      <c r="Y147" s="16"/>
      <c r="Z147" s="16"/>
      <c r="AA147" s="16"/>
      <c r="AB147" s="16"/>
      <c r="AC147" s="16"/>
      <c r="AD147" s="16"/>
    </row>
    <row r="148" spans="1:30" ht="18" customHeight="1" x14ac:dyDescent="0.35">
      <c r="A148" s="239"/>
      <c r="B148" s="224"/>
      <c r="C148" s="224"/>
      <c r="D148" s="222"/>
      <c r="E148" s="222"/>
      <c r="F148" s="223"/>
      <c r="G148" s="432" t="str">
        <f>IF('PD5'!$F148&lt;&gt;"",'PD5'!$C148*'PD5'!$D148+E148,"")</f>
        <v/>
      </c>
      <c r="H148" s="432" t="str">
        <f>IF('PD5'!$G148&lt;&gt;"",'PD5'!$G148*VLOOKUP('PD5'!$F148,'Group Information'!$A$19:$B$25,2,0),"")</f>
        <v/>
      </c>
      <c r="I148" s="241"/>
      <c r="J148" s="16"/>
      <c r="K148" s="16"/>
      <c r="L148" s="16"/>
      <c r="M148" s="16"/>
      <c r="N148" s="23"/>
      <c r="O148" s="16"/>
      <c r="P148" s="23"/>
      <c r="Q148" s="23"/>
      <c r="R148" s="16"/>
      <c r="T148" s="23" t="str">
        <f>IF('PD5'!$S148&lt;&gt;"",'PD5'!$S148*VLOOKUP('PD5'!$R148,#REF!,2,0),"")</f>
        <v/>
      </c>
      <c r="U148" s="27"/>
      <c r="V148" s="25"/>
      <c r="W148" s="27"/>
      <c r="X148" s="21"/>
      <c r="Y148" s="16"/>
      <c r="Z148" s="16"/>
      <c r="AA148" s="16"/>
      <c r="AB148" s="16"/>
      <c r="AC148" s="16"/>
      <c r="AD148" s="16"/>
    </row>
    <row r="149" spans="1:30" ht="18" customHeight="1" x14ac:dyDescent="0.35">
      <c r="A149" s="239"/>
      <c r="B149" s="224"/>
      <c r="C149" s="224"/>
      <c r="D149" s="222"/>
      <c r="E149" s="222"/>
      <c r="F149" s="223"/>
      <c r="G149" s="432" t="str">
        <f>IF('PD5'!$F149&lt;&gt;"",'PD5'!$C149*'PD5'!$D149+E149,"")</f>
        <v/>
      </c>
      <c r="H149" s="432" t="str">
        <f>IF('PD5'!$G149&lt;&gt;"",'PD5'!$G149*VLOOKUP('PD5'!$F149,'Group Information'!$A$19:$B$25,2,0),"")</f>
        <v/>
      </c>
      <c r="I149" s="241"/>
      <c r="J149" s="16"/>
      <c r="K149" s="16"/>
      <c r="L149" s="16"/>
      <c r="M149" s="16"/>
      <c r="N149" s="23"/>
      <c r="O149" s="16"/>
      <c r="P149" s="23"/>
      <c r="Q149" s="23"/>
      <c r="R149" s="16"/>
      <c r="T149" s="23" t="str">
        <f>IF('PD5'!$S149&lt;&gt;"",'PD5'!$S149*VLOOKUP('PD5'!$R149,#REF!,2,0),"")</f>
        <v/>
      </c>
      <c r="U149" s="27"/>
      <c r="V149" s="16"/>
      <c r="W149" s="16"/>
      <c r="X149" s="21"/>
      <c r="Y149" s="16"/>
      <c r="Z149" s="16"/>
      <c r="AA149" s="16"/>
      <c r="AB149" s="16"/>
      <c r="AC149" s="16"/>
      <c r="AD149" s="16"/>
    </row>
    <row r="150" spans="1:30" ht="18" customHeight="1" x14ac:dyDescent="0.35">
      <c r="A150" s="239"/>
      <c r="B150" s="224"/>
      <c r="C150" s="224"/>
      <c r="D150" s="222"/>
      <c r="E150" s="222"/>
      <c r="F150" s="223"/>
      <c r="G150" s="432" t="str">
        <f>IF('PD5'!$F150&lt;&gt;"",'PD5'!$C150*'PD5'!$D150+E150,"")</f>
        <v/>
      </c>
      <c r="H150" s="432" t="str">
        <f>IF('PD5'!$G150&lt;&gt;"",'PD5'!$G150*VLOOKUP('PD5'!$F150,'Group Information'!$A$19:$B$25,2,0),"")</f>
        <v/>
      </c>
      <c r="I150" s="241"/>
      <c r="J150" s="16"/>
      <c r="K150" s="16"/>
      <c r="L150" s="16"/>
      <c r="M150" s="16"/>
      <c r="N150" s="23"/>
      <c r="O150" s="16"/>
      <c r="P150" s="23"/>
      <c r="Q150" s="23"/>
      <c r="R150" s="16"/>
      <c r="T150" s="23" t="str">
        <f>IF('PD5'!$S150&lt;&gt;"",'PD5'!$S150*VLOOKUP('PD5'!$R150,#REF!,2,0),"")</f>
        <v/>
      </c>
      <c r="U150" s="27"/>
      <c r="V150" s="25"/>
      <c r="W150" s="16"/>
      <c r="X150" s="21"/>
      <c r="Y150" s="16"/>
      <c r="Z150" s="16"/>
      <c r="AA150" s="16"/>
      <c r="AB150" s="16"/>
      <c r="AC150" s="16"/>
      <c r="AD150" s="16"/>
    </row>
    <row r="151" spans="1:30" ht="18" customHeight="1" x14ac:dyDescent="0.35">
      <c r="A151" s="239"/>
      <c r="B151" s="224"/>
      <c r="C151" s="224"/>
      <c r="D151" s="222"/>
      <c r="E151" s="222"/>
      <c r="F151" s="223"/>
      <c r="G151" s="432" t="str">
        <f>IF('PD5'!$F151&lt;&gt;"",'PD5'!$C151*'PD5'!$D151+E151,"")</f>
        <v/>
      </c>
      <c r="H151" s="432" t="str">
        <f>IF('PD5'!$G151&lt;&gt;"",'PD5'!$G151*VLOOKUP('PD5'!$F151,'Group Information'!$A$19:$B$25,2,0),"")</f>
        <v/>
      </c>
      <c r="I151" s="241"/>
      <c r="J151" s="16"/>
      <c r="K151" s="16"/>
      <c r="L151" s="16"/>
      <c r="M151" s="16"/>
      <c r="N151" s="23"/>
      <c r="O151" s="16"/>
      <c r="P151" s="23"/>
      <c r="Q151" s="23"/>
      <c r="R151" s="16"/>
      <c r="T151" s="23" t="str">
        <f>IF('PD5'!$S151&lt;&gt;"",'PD5'!$S151*VLOOKUP('PD5'!$R151,#REF!,2,0),"")</f>
        <v/>
      </c>
      <c r="U151" s="27"/>
      <c r="V151" s="16"/>
      <c r="W151" s="16"/>
      <c r="X151" s="21"/>
      <c r="Y151" s="16"/>
      <c r="Z151" s="16"/>
      <c r="AA151" s="16"/>
      <c r="AB151" s="16"/>
      <c r="AC151" s="16"/>
      <c r="AD151" s="16"/>
    </row>
    <row r="152" spans="1:30" ht="18" customHeight="1" x14ac:dyDescent="0.35">
      <c r="A152" s="239"/>
      <c r="B152" s="224"/>
      <c r="C152" s="224"/>
      <c r="D152" s="222"/>
      <c r="E152" s="222"/>
      <c r="F152" s="223"/>
      <c r="G152" s="432" t="str">
        <f>IF('PD5'!$F152&lt;&gt;"",'PD5'!$C152*'PD5'!$D152+E152,"")</f>
        <v/>
      </c>
      <c r="H152" s="432" t="str">
        <f>IF('PD5'!$G152&lt;&gt;"",'PD5'!$G152*VLOOKUP('PD5'!$F152,'Group Information'!$A$19:$B$25,2,0),"")</f>
        <v/>
      </c>
      <c r="I152" s="241"/>
      <c r="J152" s="16"/>
      <c r="K152" s="16"/>
      <c r="L152" s="16"/>
      <c r="M152" s="16"/>
      <c r="N152" s="23"/>
      <c r="O152" s="16"/>
      <c r="P152" s="23"/>
      <c r="Q152" s="23"/>
      <c r="R152" s="16"/>
      <c r="T152" s="23" t="str">
        <f>IF('PD5'!$S152&lt;&gt;"",'PD5'!$S152*VLOOKUP('PD5'!$R152,#REF!,2,0),"")</f>
        <v/>
      </c>
      <c r="U152" s="27"/>
      <c r="V152" s="28"/>
      <c r="W152" s="16"/>
      <c r="X152" s="21"/>
      <c r="Y152" s="16"/>
      <c r="Z152" s="16"/>
      <c r="AA152" s="16"/>
      <c r="AB152" s="16"/>
      <c r="AC152" s="16"/>
      <c r="AD152" s="16"/>
    </row>
    <row r="153" spans="1:30" ht="18" customHeight="1" x14ac:dyDescent="0.35">
      <c r="A153" s="239"/>
      <c r="B153" s="224"/>
      <c r="C153" s="224"/>
      <c r="D153" s="222"/>
      <c r="E153" s="222"/>
      <c r="F153" s="223"/>
      <c r="G153" s="432" t="str">
        <f>IF('PD5'!$F153&lt;&gt;"",'PD5'!$C153*'PD5'!$D153+E153,"")</f>
        <v/>
      </c>
      <c r="H153" s="432" t="str">
        <f>IF('PD5'!$G153&lt;&gt;"",'PD5'!$G153*VLOOKUP('PD5'!$F153,'Group Information'!$A$19:$B$25,2,0),"")</f>
        <v/>
      </c>
      <c r="I153" s="241"/>
      <c r="J153" s="16"/>
      <c r="K153" s="16"/>
      <c r="L153" s="16"/>
      <c r="M153" s="16"/>
      <c r="N153" s="23"/>
      <c r="O153" s="16"/>
      <c r="P153" s="23"/>
      <c r="Q153" s="23"/>
      <c r="R153" s="16"/>
      <c r="T153" s="23" t="str">
        <f>IF('PD5'!$S153&lt;&gt;"",'PD5'!$S153*VLOOKUP('PD5'!$R153,#REF!,2,0),"")</f>
        <v/>
      </c>
      <c r="U153" s="27"/>
      <c r="V153" s="28"/>
      <c r="W153" s="16"/>
      <c r="X153" s="21"/>
      <c r="Y153" s="16"/>
      <c r="Z153" s="16"/>
      <c r="AA153" s="16"/>
      <c r="AB153" s="16"/>
      <c r="AC153" s="16"/>
      <c r="AD153" s="16"/>
    </row>
    <row r="154" spans="1:30" ht="18" customHeight="1" x14ac:dyDescent="0.35">
      <c r="A154" s="239"/>
      <c r="B154" s="224"/>
      <c r="C154" s="224"/>
      <c r="D154" s="222"/>
      <c r="E154" s="222"/>
      <c r="F154" s="223"/>
      <c r="G154" s="432" t="str">
        <f>IF('PD5'!$F154&lt;&gt;"",'PD5'!$C154*'PD5'!$D154+E154,"")</f>
        <v/>
      </c>
      <c r="H154" s="432" t="str">
        <f>IF('PD5'!$G154&lt;&gt;"",'PD5'!$G154*VLOOKUP('PD5'!$F154,'Group Information'!$A$19:$B$25,2,0),"")</f>
        <v/>
      </c>
      <c r="I154" s="241"/>
      <c r="J154" s="16"/>
      <c r="K154" s="16"/>
      <c r="L154" s="16"/>
      <c r="M154" s="16"/>
      <c r="N154" s="23"/>
      <c r="O154" s="16"/>
      <c r="P154" s="23"/>
      <c r="Q154" s="23"/>
      <c r="R154" s="16"/>
      <c r="T154" s="23" t="str">
        <f>IF('PD5'!$S154&lt;&gt;"",'PD5'!$S154*VLOOKUP('PD5'!$R154,#REF!,2,0),"")</f>
        <v/>
      </c>
      <c r="U154" s="27"/>
      <c r="V154" s="26"/>
      <c r="W154" s="16"/>
      <c r="X154" s="21"/>
      <c r="Y154" s="16"/>
      <c r="Z154" s="16"/>
      <c r="AA154" s="16"/>
      <c r="AB154" s="16"/>
      <c r="AC154" s="16"/>
      <c r="AD154" s="16"/>
    </row>
    <row r="155" spans="1:30" ht="18" customHeight="1" x14ac:dyDescent="0.35">
      <c r="A155" s="239"/>
      <c r="B155" s="224"/>
      <c r="C155" s="224"/>
      <c r="D155" s="222"/>
      <c r="E155" s="222"/>
      <c r="F155" s="223"/>
      <c r="G155" s="432" t="str">
        <f>IF('PD5'!$F155&lt;&gt;"",'PD5'!$C155*'PD5'!$D155+E155,"")</f>
        <v/>
      </c>
      <c r="H155" s="432" t="str">
        <f>IF('PD5'!$G155&lt;&gt;"",'PD5'!$G155*VLOOKUP('PD5'!$F155,'Group Information'!$A$19:$B$25,2,0),"")</f>
        <v/>
      </c>
      <c r="I155" s="241"/>
      <c r="J155" s="16"/>
      <c r="K155" s="16"/>
      <c r="L155" s="16"/>
      <c r="M155" s="16"/>
      <c r="N155" s="23"/>
      <c r="O155" s="16"/>
      <c r="P155" s="23"/>
      <c r="Q155" s="23"/>
      <c r="R155" s="16"/>
      <c r="T155" s="23" t="str">
        <f>IF('PD5'!$S155&lt;&gt;"",'PD5'!$S155*VLOOKUP('PD5'!$R155,#REF!,2,0),"")</f>
        <v/>
      </c>
      <c r="U155" s="27"/>
      <c r="V155" s="16"/>
      <c r="W155" s="16"/>
      <c r="X155" s="21"/>
      <c r="Y155" s="16"/>
      <c r="Z155" s="16"/>
      <c r="AA155" s="16"/>
      <c r="AB155" s="16"/>
      <c r="AC155" s="16"/>
      <c r="AD155" s="16"/>
    </row>
    <row r="156" spans="1:30" ht="18" customHeight="1" x14ac:dyDescent="0.35">
      <c r="A156" s="239"/>
      <c r="B156" s="224"/>
      <c r="C156" s="224"/>
      <c r="D156" s="222"/>
      <c r="E156" s="222"/>
      <c r="F156" s="223"/>
      <c r="G156" s="432" t="str">
        <f>IF('PD5'!$F156&lt;&gt;"",'PD5'!$C156*'PD5'!$D156+E156,"")</f>
        <v/>
      </c>
      <c r="H156" s="432" t="str">
        <f>IF('PD5'!$G156&lt;&gt;"",'PD5'!$G156*VLOOKUP('PD5'!$F156,'Group Information'!$A$19:$B$25,2,0),"")</f>
        <v/>
      </c>
      <c r="I156" s="241"/>
      <c r="J156" s="16"/>
      <c r="K156" s="16"/>
      <c r="L156" s="16"/>
      <c r="M156" s="16"/>
      <c r="N156" s="23"/>
      <c r="O156" s="16"/>
      <c r="P156" s="23"/>
      <c r="Q156" s="23"/>
      <c r="R156" s="16"/>
      <c r="T156" s="23" t="str">
        <f>IF('PD5'!$S156&lt;&gt;"",'PD5'!$S156*VLOOKUP('PD5'!$R156,#REF!,2,0),"")</f>
        <v/>
      </c>
      <c r="U156" s="27"/>
      <c r="V156" s="25"/>
      <c r="W156" s="16"/>
      <c r="X156" s="21"/>
      <c r="Y156" s="16"/>
      <c r="Z156" s="16"/>
      <c r="AA156" s="16"/>
      <c r="AB156" s="16"/>
      <c r="AC156" s="16"/>
      <c r="AD156" s="16"/>
    </row>
    <row r="157" spans="1:30" ht="18" customHeight="1" x14ac:dyDescent="0.35">
      <c r="A157" s="239"/>
      <c r="B157" s="224"/>
      <c r="C157" s="224"/>
      <c r="D157" s="222"/>
      <c r="E157" s="222"/>
      <c r="F157" s="223"/>
      <c r="G157" s="432" t="str">
        <f>IF('PD5'!$F157&lt;&gt;"",'PD5'!$C157*'PD5'!$D157+E157,"")</f>
        <v/>
      </c>
      <c r="H157" s="432" t="str">
        <f>IF('PD5'!$G157&lt;&gt;"",'PD5'!$G157*VLOOKUP('PD5'!$F157,'Group Information'!$A$19:$B$25,2,0),"")</f>
        <v/>
      </c>
      <c r="I157" s="241"/>
      <c r="J157" s="16"/>
      <c r="K157" s="16"/>
      <c r="L157" s="16"/>
      <c r="M157" s="16"/>
      <c r="N157" s="23"/>
      <c r="O157" s="16"/>
      <c r="P157" s="23"/>
      <c r="Q157" s="23"/>
      <c r="R157" s="16"/>
      <c r="T157" s="23" t="str">
        <f>IF('PD5'!$S157&lt;&gt;"",'PD5'!$S157*VLOOKUP('PD5'!$R157,#REF!,2,0),"")</f>
        <v/>
      </c>
      <c r="U157" s="27"/>
      <c r="V157" s="25"/>
      <c r="W157" s="16"/>
      <c r="X157" s="21"/>
      <c r="Y157" s="16"/>
      <c r="Z157" s="16"/>
      <c r="AA157" s="16"/>
      <c r="AB157" s="16"/>
      <c r="AC157" s="16"/>
      <c r="AD157" s="16"/>
    </row>
    <row r="158" spans="1:30" ht="18" customHeight="1" x14ac:dyDescent="0.35">
      <c r="A158" s="239"/>
      <c r="B158" s="224"/>
      <c r="C158" s="224"/>
      <c r="D158" s="222"/>
      <c r="E158" s="222"/>
      <c r="F158" s="223"/>
      <c r="G158" s="432" t="str">
        <f>IF('PD5'!$F158&lt;&gt;"",'PD5'!$C158*'PD5'!$D158+E158,"")</f>
        <v/>
      </c>
      <c r="H158" s="432" t="str">
        <f>IF('PD5'!$G158&lt;&gt;"",'PD5'!$G158*VLOOKUP('PD5'!$F158,'Group Information'!$A$19:$B$25,2,0),"")</f>
        <v/>
      </c>
      <c r="I158" s="241"/>
      <c r="J158" s="16"/>
      <c r="K158" s="16"/>
      <c r="L158" s="16"/>
      <c r="M158" s="16"/>
      <c r="N158" s="23"/>
      <c r="O158" s="16"/>
      <c r="P158" s="23"/>
      <c r="Q158" s="23"/>
      <c r="R158" s="16"/>
      <c r="T158" s="23" t="str">
        <f>IF('PD5'!$S158&lt;&gt;"",'PD5'!$S158*VLOOKUP('PD5'!$R158,#REF!,2,0),"")</f>
        <v/>
      </c>
      <c r="U158" s="27"/>
      <c r="V158" s="26"/>
      <c r="W158" s="16"/>
      <c r="X158" s="21"/>
      <c r="Y158" s="16"/>
      <c r="Z158" s="16"/>
      <c r="AA158" s="16"/>
      <c r="AB158" s="16"/>
      <c r="AC158" s="16"/>
      <c r="AD158" s="16"/>
    </row>
    <row r="159" spans="1:30" ht="18" customHeight="1" x14ac:dyDescent="0.35">
      <c r="A159" s="239"/>
      <c r="B159" s="224"/>
      <c r="C159" s="224"/>
      <c r="D159" s="222"/>
      <c r="E159" s="222"/>
      <c r="F159" s="223"/>
      <c r="G159" s="432" t="str">
        <f>IF('PD5'!$F159&lt;&gt;"",'PD5'!$C159*'PD5'!$D159+E159,"")</f>
        <v/>
      </c>
      <c r="H159" s="432" t="str">
        <f>IF('PD5'!$G159&lt;&gt;"",'PD5'!$G159*VLOOKUP('PD5'!$F159,'Group Information'!$A$19:$B$25,2,0),"")</f>
        <v/>
      </c>
      <c r="I159" s="241"/>
      <c r="J159" s="16"/>
      <c r="K159" s="16"/>
      <c r="L159" s="16"/>
      <c r="M159" s="16"/>
      <c r="N159" s="23"/>
      <c r="O159" s="16"/>
      <c r="P159" s="23"/>
      <c r="Q159" s="23"/>
      <c r="R159" s="16"/>
      <c r="T159" s="23" t="str">
        <f>IF('PD5'!$S159&lt;&gt;"",'PD5'!$S159*VLOOKUP('PD5'!$R159,#REF!,2,0),"")</f>
        <v/>
      </c>
      <c r="U159" s="27"/>
      <c r="V159" s="28"/>
      <c r="W159" s="16"/>
      <c r="X159" s="21"/>
      <c r="Y159" s="16"/>
      <c r="Z159" s="16"/>
      <c r="AA159" s="16"/>
      <c r="AB159" s="16"/>
      <c r="AC159" s="16"/>
      <c r="AD159" s="16"/>
    </row>
    <row r="160" spans="1:30" ht="18" customHeight="1" x14ac:dyDescent="0.35">
      <c r="A160" s="239"/>
      <c r="B160" s="224"/>
      <c r="C160" s="224"/>
      <c r="D160" s="222"/>
      <c r="E160" s="222"/>
      <c r="F160" s="223"/>
      <c r="G160" s="432" t="str">
        <f>IF('PD5'!$F160&lt;&gt;"",'PD5'!$C160*'PD5'!$D160+E160,"")</f>
        <v/>
      </c>
      <c r="H160" s="432" t="str">
        <f>IF('PD5'!$G160&lt;&gt;"",'PD5'!$G160*VLOOKUP('PD5'!$F160,'Group Information'!$A$19:$B$25,2,0),"")</f>
        <v/>
      </c>
      <c r="I160" s="241"/>
      <c r="J160" s="16"/>
      <c r="K160" s="16"/>
      <c r="L160" s="16"/>
      <c r="M160" s="16"/>
      <c r="N160" s="23"/>
      <c r="O160" s="16"/>
      <c r="P160" s="23"/>
      <c r="Q160" s="23"/>
      <c r="R160" s="16"/>
      <c r="T160" s="23" t="str">
        <f>IF('PD5'!$S160&lt;&gt;"",'PD5'!$S160*VLOOKUP('PD5'!$R160,#REF!,2,0),"")</f>
        <v/>
      </c>
      <c r="U160" s="27"/>
      <c r="V160" s="28"/>
      <c r="W160" s="16"/>
      <c r="X160" s="21"/>
      <c r="Y160" s="16"/>
      <c r="Z160" s="16"/>
      <c r="AA160" s="16"/>
      <c r="AB160" s="16"/>
      <c r="AC160" s="16"/>
      <c r="AD160" s="16"/>
    </row>
    <row r="161" spans="1:30" ht="18" customHeight="1" x14ac:dyDescent="0.35">
      <c r="A161" s="239"/>
      <c r="B161" s="224"/>
      <c r="C161" s="224"/>
      <c r="D161" s="222"/>
      <c r="E161" s="222"/>
      <c r="F161" s="223"/>
      <c r="G161" s="432" t="str">
        <f>IF('PD5'!$F161&lt;&gt;"",'PD5'!$C161*'PD5'!$D161+E161,"")</f>
        <v/>
      </c>
      <c r="H161" s="432" t="str">
        <f>IF('PD5'!$G161&lt;&gt;"",'PD5'!$G161*VLOOKUP('PD5'!$F161,'Group Information'!$A$19:$B$25,2,0),"")</f>
        <v/>
      </c>
      <c r="I161" s="241"/>
      <c r="J161" s="16"/>
      <c r="K161" s="16"/>
      <c r="L161" s="16"/>
      <c r="M161" s="16"/>
      <c r="N161" s="23"/>
      <c r="O161" s="16"/>
      <c r="P161" s="23"/>
      <c r="Q161" s="23"/>
      <c r="R161" s="16"/>
      <c r="T161" s="23" t="str">
        <f>IF('PD5'!$S161&lt;&gt;"",'PD5'!$S161*VLOOKUP('PD5'!$R161,#REF!,2,0),"")</f>
        <v/>
      </c>
      <c r="U161" s="27"/>
      <c r="V161" s="28"/>
      <c r="W161" s="16"/>
      <c r="X161" s="21"/>
      <c r="Y161" s="16"/>
      <c r="Z161" s="16"/>
      <c r="AA161" s="16"/>
      <c r="AB161" s="16"/>
      <c r="AC161" s="16"/>
      <c r="AD161" s="16"/>
    </row>
    <row r="162" spans="1:30" ht="18" customHeight="1" x14ac:dyDescent="0.35">
      <c r="A162" s="239"/>
      <c r="B162" s="224"/>
      <c r="C162" s="224"/>
      <c r="D162" s="222"/>
      <c r="E162" s="222"/>
      <c r="F162" s="223"/>
      <c r="G162" s="432" t="str">
        <f>IF('PD5'!$F162&lt;&gt;"",'PD5'!$C162*'PD5'!$D162+E162,"")</f>
        <v/>
      </c>
      <c r="H162" s="432" t="str">
        <f>IF('PD5'!$G162&lt;&gt;"",'PD5'!$G162*VLOOKUP('PD5'!$F162,'Group Information'!$A$19:$B$25,2,0),"")</f>
        <v/>
      </c>
      <c r="I162" s="241"/>
      <c r="J162" s="16"/>
      <c r="K162" s="16"/>
      <c r="L162" s="16"/>
      <c r="M162" s="16"/>
      <c r="N162" s="23"/>
      <c r="O162" s="16"/>
      <c r="P162" s="23"/>
      <c r="Q162" s="23"/>
      <c r="R162" s="16"/>
      <c r="T162" s="23" t="str">
        <f>IF('PD5'!$S162&lt;&gt;"",'PD5'!$S162*VLOOKUP('PD5'!$R162,#REF!,2,0),"")</f>
        <v/>
      </c>
      <c r="U162" s="27"/>
      <c r="V162" s="25"/>
      <c r="W162" s="27"/>
      <c r="X162" s="21"/>
      <c r="Y162" s="16"/>
      <c r="Z162" s="16"/>
      <c r="AA162" s="16"/>
      <c r="AB162" s="16"/>
      <c r="AC162" s="16"/>
      <c r="AD162" s="16"/>
    </row>
    <row r="163" spans="1:30" ht="18" customHeight="1" x14ac:dyDescent="0.35">
      <c r="A163" s="239"/>
      <c r="B163" s="224"/>
      <c r="C163" s="224"/>
      <c r="D163" s="222"/>
      <c r="E163" s="222"/>
      <c r="F163" s="223"/>
      <c r="G163" s="432" t="str">
        <f>IF('PD5'!$F163&lt;&gt;"",'PD5'!$C163*'PD5'!$D163+E163,"")</f>
        <v/>
      </c>
      <c r="H163" s="432" t="str">
        <f>IF('PD5'!$G163&lt;&gt;"",'PD5'!$G163*VLOOKUP('PD5'!$F163,'Group Information'!$A$19:$B$25,2,0),"")</f>
        <v/>
      </c>
      <c r="I163" s="241"/>
      <c r="J163" s="16"/>
      <c r="K163" s="16"/>
      <c r="L163" s="16"/>
      <c r="M163" s="16"/>
      <c r="N163" s="23"/>
      <c r="O163" s="16"/>
      <c r="P163" s="23"/>
      <c r="Q163" s="23"/>
      <c r="R163" s="16"/>
      <c r="T163" s="23" t="str">
        <f>IF('PD5'!$S163&lt;&gt;"",'PD5'!$S163*VLOOKUP('PD5'!$R163,#REF!,2,0),"")</f>
        <v/>
      </c>
      <c r="U163" s="27"/>
      <c r="V163" s="25"/>
      <c r="W163" s="16"/>
      <c r="X163" s="21"/>
      <c r="Y163" s="16"/>
      <c r="Z163" s="16"/>
      <c r="AA163" s="16"/>
      <c r="AB163" s="16"/>
      <c r="AC163" s="16"/>
      <c r="AD163" s="16"/>
    </row>
    <row r="164" spans="1:30" ht="18" customHeight="1" x14ac:dyDescent="0.35">
      <c r="A164" s="239"/>
      <c r="B164" s="224"/>
      <c r="C164" s="224"/>
      <c r="D164" s="222"/>
      <c r="E164" s="222"/>
      <c r="F164" s="223"/>
      <c r="G164" s="432" t="str">
        <f>IF('PD5'!$F164&lt;&gt;"",'PD5'!$C164*'PD5'!$D164+E164,"")</f>
        <v/>
      </c>
      <c r="H164" s="432" t="str">
        <f>IF('PD5'!$G164&lt;&gt;"",'PD5'!$G164*VLOOKUP('PD5'!$F164,'Group Information'!$A$19:$B$25,2,0),"")</f>
        <v/>
      </c>
      <c r="I164" s="241"/>
      <c r="J164" s="16"/>
      <c r="K164" s="16"/>
      <c r="L164" s="16"/>
      <c r="M164" s="16"/>
      <c r="N164" s="23"/>
      <c r="O164" s="16"/>
      <c r="P164" s="23"/>
      <c r="Q164" s="23"/>
      <c r="R164" s="16"/>
      <c r="T164" s="23" t="str">
        <f>IF('PD5'!$S164&lt;&gt;"",'PD5'!$S164*VLOOKUP('PD5'!$R164,#REF!,2,0),"")</f>
        <v/>
      </c>
      <c r="U164" s="27"/>
      <c r="V164" s="25"/>
      <c r="W164" s="16"/>
      <c r="X164" s="21"/>
      <c r="Y164" s="16"/>
      <c r="Z164" s="16"/>
      <c r="AA164" s="16"/>
      <c r="AB164" s="16"/>
      <c r="AC164" s="16"/>
      <c r="AD164" s="16"/>
    </row>
    <row r="165" spans="1:30" ht="18" customHeight="1" x14ac:dyDescent="0.35">
      <c r="A165" s="239"/>
      <c r="B165" s="224"/>
      <c r="C165" s="224"/>
      <c r="D165" s="222"/>
      <c r="E165" s="222"/>
      <c r="F165" s="223"/>
      <c r="G165" s="432" t="str">
        <f>IF('PD5'!$F165&lt;&gt;"",'PD5'!$C165*'PD5'!$D165+E165,"")</f>
        <v/>
      </c>
      <c r="H165" s="432" t="str">
        <f>IF('PD5'!$G165&lt;&gt;"",'PD5'!$G165*VLOOKUP('PD5'!$F165,'Group Information'!$A$19:$B$25,2,0),"")</f>
        <v/>
      </c>
      <c r="I165" s="241"/>
      <c r="J165" s="16"/>
      <c r="K165" s="16"/>
      <c r="L165" s="16"/>
      <c r="M165" s="16"/>
      <c r="N165" s="23"/>
      <c r="O165" s="16"/>
      <c r="P165" s="23"/>
      <c r="Q165" s="23"/>
      <c r="R165" s="16"/>
      <c r="T165" s="23" t="str">
        <f>IF('PD5'!$S165&lt;&gt;"",'PD5'!$S165*VLOOKUP('PD5'!$R165,#REF!,2,0),"")</f>
        <v/>
      </c>
      <c r="U165" s="27"/>
      <c r="V165" s="16"/>
      <c r="W165" s="16"/>
      <c r="X165" s="21"/>
      <c r="Y165" s="16"/>
      <c r="Z165" s="16"/>
      <c r="AA165" s="16"/>
      <c r="AB165" s="16"/>
      <c r="AC165" s="16"/>
      <c r="AD165" s="16"/>
    </row>
    <row r="166" spans="1:30" ht="18" customHeight="1" x14ac:dyDescent="0.35">
      <c r="A166" s="239"/>
      <c r="B166" s="224"/>
      <c r="C166" s="224"/>
      <c r="D166" s="222"/>
      <c r="E166" s="222"/>
      <c r="F166" s="223"/>
      <c r="G166" s="432" t="str">
        <f>IF('PD5'!$F166&lt;&gt;"",'PD5'!$C166*'PD5'!$D166+E166,"")</f>
        <v/>
      </c>
      <c r="H166" s="432" t="str">
        <f>IF('PD5'!$G166&lt;&gt;"",'PD5'!$G166*VLOOKUP('PD5'!$F166,'Group Information'!$A$19:$B$25,2,0),"")</f>
        <v/>
      </c>
      <c r="I166" s="241"/>
      <c r="J166" s="16"/>
      <c r="K166" s="16"/>
      <c r="L166" s="16"/>
      <c r="M166" s="16"/>
      <c r="N166" s="23"/>
      <c r="O166" s="16"/>
      <c r="P166" s="23"/>
      <c r="Q166" s="23"/>
      <c r="R166" s="16"/>
      <c r="T166" s="23" t="str">
        <f>IF('PD5'!$S166&lt;&gt;"",'PD5'!$S166*VLOOKUP('PD5'!$R166,#REF!,2,0),"")</f>
        <v/>
      </c>
      <c r="U166" s="27"/>
      <c r="V166" s="16"/>
      <c r="W166" s="16"/>
      <c r="X166" s="21"/>
      <c r="Y166" s="16"/>
      <c r="Z166" s="16"/>
      <c r="AA166" s="16"/>
      <c r="AB166" s="16"/>
      <c r="AC166" s="16"/>
      <c r="AD166" s="16"/>
    </row>
    <row r="167" spans="1:30" ht="18" customHeight="1" x14ac:dyDescent="0.35">
      <c r="A167" s="239"/>
      <c r="B167" s="224"/>
      <c r="C167" s="224"/>
      <c r="D167" s="222"/>
      <c r="E167" s="222"/>
      <c r="F167" s="223"/>
      <c r="G167" s="432" t="str">
        <f>IF('PD5'!$F167&lt;&gt;"",'PD5'!$C167*'PD5'!$D167+E167,"")</f>
        <v/>
      </c>
      <c r="H167" s="432" t="str">
        <f>IF('PD5'!$G167&lt;&gt;"",'PD5'!$G167*VLOOKUP('PD5'!$F167,'Group Information'!$A$19:$B$25,2,0),"")</f>
        <v/>
      </c>
      <c r="I167" s="241"/>
      <c r="J167" s="16"/>
      <c r="K167" s="16"/>
      <c r="L167" s="16"/>
      <c r="M167" s="16"/>
      <c r="N167" s="23"/>
      <c r="O167" s="16"/>
      <c r="P167" s="23"/>
      <c r="Q167" s="23"/>
      <c r="R167" s="16"/>
      <c r="T167" s="23" t="str">
        <f>IF('PD5'!$S167&lt;&gt;"",'PD5'!$S167*VLOOKUP('PD5'!$R167,#REF!,2,0),"")</f>
        <v/>
      </c>
      <c r="U167" s="27"/>
      <c r="V167" s="16"/>
      <c r="W167" s="16"/>
      <c r="X167" s="21"/>
      <c r="Y167" s="16"/>
      <c r="Z167" s="16"/>
      <c r="AA167" s="16"/>
      <c r="AB167" s="16"/>
      <c r="AC167" s="16"/>
      <c r="AD167" s="16"/>
    </row>
    <row r="168" spans="1:30" ht="18" customHeight="1" x14ac:dyDescent="0.35">
      <c r="A168" s="239"/>
      <c r="B168" s="224"/>
      <c r="C168" s="224"/>
      <c r="D168" s="222"/>
      <c r="E168" s="222"/>
      <c r="F168" s="223"/>
      <c r="G168" s="432" t="str">
        <f>IF('PD5'!$F168&lt;&gt;"",'PD5'!$C168*'PD5'!$D168+E168,"")</f>
        <v/>
      </c>
      <c r="H168" s="432" t="str">
        <f>IF('PD5'!$G168&lt;&gt;"",'PD5'!$G168*VLOOKUP('PD5'!$F168,'Group Information'!$A$19:$B$25,2,0),"")</f>
        <v/>
      </c>
      <c r="I168" s="241"/>
      <c r="J168" s="16"/>
      <c r="K168" s="16"/>
      <c r="L168" s="16"/>
      <c r="M168" s="16"/>
      <c r="N168" s="23"/>
      <c r="O168" s="16"/>
      <c r="P168" s="23"/>
      <c r="Q168" s="23"/>
      <c r="R168" s="16"/>
      <c r="T168" s="23" t="str">
        <f>IF('PD5'!$S168&lt;&gt;"",'PD5'!$S168*VLOOKUP('PD5'!$R168,#REF!,2,0),"")</f>
        <v/>
      </c>
      <c r="U168" s="27"/>
      <c r="V168" s="25"/>
      <c r="W168" s="16"/>
      <c r="X168" s="21"/>
      <c r="Y168" s="16"/>
      <c r="Z168" s="16"/>
      <c r="AA168" s="16"/>
      <c r="AB168" s="16"/>
      <c r="AC168" s="16"/>
      <c r="AD168" s="16"/>
    </row>
    <row r="169" spans="1:30" ht="18" customHeight="1" x14ac:dyDescent="0.35">
      <c r="A169" s="239"/>
      <c r="B169" s="224"/>
      <c r="C169" s="224"/>
      <c r="D169" s="222"/>
      <c r="E169" s="222"/>
      <c r="F169" s="223"/>
      <c r="G169" s="432" t="str">
        <f>IF('PD5'!$F169&lt;&gt;"",'PD5'!$C169*'PD5'!$D169+E169,"")</f>
        <v/>
      </c>
      <c r="H169" s="432" t="str">
        <f>IF('PD5'!$G169&lt;&gt;"",'PD5'!$G169*VLOOKUP('PD5'!$F169,'Group Information'!$A$19:$B$25,2,0),"")</f>
        <v/>
      </c>
      <c r="I169" s="241"/>
      <c r="J169" s="16"/>
      <c r="K169" s="16"/>
      <c r="L169" s="16"/>
      <c r="M169" s="16"/>
      <c r="N169" s="23"/>
      <c r="O169" s="16"/>
      <c r="P169" s="23"/>
      <c r="Q169" s="23"/>
      <c r="R169" s="16"/>
      <c r="T169" s="23" t="str">
        <f>IF('PD5'!$S169&lt;&gt;"",'PD5'!$S169*VLOOKUP('PD5'!$R169,#REF!,2,0),"")</f>
        <v/>
      </c>
      <c r="U169" s="27"/>
      <c r="V169" s="25"/>
      <c r="W169" s="16"/>
      <c r="X169" s="21"/>
      <c r="Y169" s="16"/>
      <c r="Z169" s="16"/>
      <c r="AA169" s="16"/>
      <c r="AB169" s="16"/>
      <c r="AC169" s="16"/>
      <c r="AD169" s="16"/>
    </row>
    <row r="170" spans="1:30" ht="18" customHeight="1" x14ac:dyDescent="0.35">
      <c r="A170" s="239"/>
      <c r="B170" s="224"/>
      <c r="C170" s="224"/>
      <c r="D170" s="222"/>
      <c r="E170" s="222"/>
      <c r="F170" s="223"/>
      <c r="G170" s="432" t="str">
        <f>IF('PD5'!$F170&lt;&gt;"",'PD5'!$C170*'PD5'!$D170+E170,"")</f>
        <v/>
      </c>
      <c r="H170" s="432" t="str">
        <f>IF('PD5'!$G170&lt;&gt;"",'PD5'!$G170*VLOOKUP('PD5'!$F170,'Group Information'!$A$19:$B$25,2,0),"")</f>
        <v/>
      </c>
      <c r="I170" s="241"/>
      <c r="J170" s="16"/>
      <c r="K170" s="16"/>
      <c r="L170" s="16"/>
      <c r="M170" s="16"/>
      <c r="N170" s="23"/>
      <c r="O170" s="16"/>
      <c r="P170" s="23"/>
      <c r="Q170" s="23"/>
      <c r="R170" s="16"/>
      <c r="T170" s="23" t="str">
        <f>IF('PD5'!$S170&lt;&gt;"",'PD5'!$S170*VLOOKUP('PD5'!$R170,#REF!,2,0),"")</f>
        <v/>
      </c>
      <c r="U170" s="27"/>
      <c r="V170" s="25"/>
      <c r="W170" s="16"/>
      <c r="X170" s="21"/>
      <c r="Y170" s="16"/>
      <c r="Z170" s="16"/>
      <c r="AA170" s="16"/>
      <c r="AB170" s="16"/>
      <c r="AC170" s="16"/>
      <c r="AD170" s="16"/>
    </row>
    <row r="171" spans="1:30" ht="18" customHeight="1" x14ac:dyDescent="0.35">
      <c r="A171" s="239"/>
      <c r="B171" s="224"/>
      <c r="C171" s="224"/>
      <c r="D171" s="222"/>
      <c r="E171" s="222"/>
      <c r="F171" s="223"/>
      <c r="G171" s="432" t="str">
        <f>IF('PD5'!$F171&lt;&gt;"",'PD5'!$C171*'PD5'!$D171+E171,"")</f>
        <v/>
      </c>
      <c r="H171" s="432" t="str">
        <f>IF('PD5'!$G171&lt;&gt;"",'PD5'!$G171*VLOOKUP('PD5'!$F171,'Group Information'!$A$19:$B$25,2,0),"")</f>
        <v/>
      </c>
      <c r="I171" s="241"/>
      <c r="J171" s="16"/>
      <c r="K171" s="16"/>
      <c r="L171" s="16"/>
      <c r="M171" s="16"/>
      <c r="N171" s="23"/>
      <c r="O171" s="16"/>
      <c r="P171" s="29"/>
      <c r="Q171" s="23"/>
      <c r="R171" s="16"/>
      <c r="T171" s="23" t="str">
        <f>IF('PD5'!$S171&lt;&gt;"",'PD5'!$S171*VLOOKUP('PD5'!$R171,#REF!,2,0),"")</f>
        <v/>
      </c>
      <c r="U171" s="27"/>
      <c r="V171" s="16"/>
      <c r="W171" s="16"/>
      <c r="X171" s="21"/>
      <c r="Y171" s="16"/>
      <c r="Z171" s="16"/>
      <c r="AA171" s="16"/>
      <c r="AB171" s="16"/>
      <c r="AC171" s="16"/>
      <c r="AD171" s="16"/>
    </row>
    <row r="172" spans="1:30" ht="18" customHeight="1" x14ac:dyDescent="0.35">
      <c r="A172" s="239"/>
      <c r="B172" s="224"/>
      <c r="C172" s="224"/>
      <c r="D172" s="222"/>
      <c r="E172" s="222"/>
      <c r="F172" s="223"/>
      <c r="G172" s="432" t="str">
        <f>IF('PD5'!$F172&lt;&gt;"",'PD5'!$C172*'PD5'!$D172+E172,"")</f>
        <v/>
      </c>
      <c r="H172" s="432" t="str">
        <f>IF('PD5'!$G172&lt;&gt;"",'PD5'!$G172*VLOOKUP('PD5'!$F172,'Group Information'!$A$19:$B$25,2,0),"")</f>
        <v/>
      </c>
      <c r="I172" s="241"/>
      <c r="J172" s="16"/>
      <c r="K172" s="16"/>
      <c r="L172" s="16"/>
      <c r="M172" s="16"/>
      <c r="N172" s="23"/>
      <c r="O172" s="16"/>
      <c r="P172" s="29"/>
      <c r="Q172" s="23"/>
      <c r="R172" s="16"/>
      <c r="T172" s="23" t="str">
        <f>IF('PD5'!$S172&lt;&gt;"",'PD5'!$S172*VLOOKUP('PD5'!$R172,#REF!,2,0),"")</f>
        <v/>
      </c>
      <c r="U172" s="27"/>
      <c r="V172" s="16"/>
      <c r="W172" s="16"/>
      <c r="X172" s="21"/>
      <c r="Y172" s="16"/>
      <c r="Z172" s="16"/>
      <c r="AA172" s="16"/>
      <c r="AB172" s="16"/>
      <c r="AC172" s="16"/>
      <c r="AD172" s="16"/>
    </row>
    <row r="173" spans="1:30" ht="18" customHeight="1" x14ac:dyDescent="0.35">
      <c r="A173" s="239"/>
      <c r="B173" s="224"/>
      <c r="C173" s="224"/>
      <c r="D173" s="222"/>
      <c r="E173" s="222"/>
      <c r="F173" s="223"/>
      <c r="G173" s="432" t="str">
        <f>IF('PD5'!$F173&lt;&gt;"",'PD5'!$C173*'PD5'!$D173+E173,"")</f>
        <v/>
      </c>
      <c r="H173" s="432" t="str">
        <f>IF('PD5'!$G173&lt;&gt;"",'PD5'!$G173*VLOOKUP('PD5'!$F173,'Group Information'!$A$19:$B$25,2,0),"")</f>
        <v/>
      </c>
      <c r="I173" s="241"/>
      <c r="J173" s="16"/>
      <c r="K173" s="16"/>
      <c r="L173" s="16"/>
      <c r="M173" s="16"/>
      <c r="N173" s="23"/>
      <c r="O173" s="16"/>
      <c r="P173" s="23"/>
      <c r="Q173" s="16"/>
      <c r="R173" s="16"/>
      <c r="T173" s="23" t="str">
        <f>IF('PD5'!$S173&lt;&gt;"",'PD5'!$S173*VLOOKUP('PD5'!$R173,#REF!,2,0),"")</f>
        <v/>
      </c>
      <c r="U173" s="16"/>
      <c r="V173" s="16"/>
      <c r="W173" s="16"/>
      <c r="X173" s="16"/>
      <c r="Y173" s="16"/>
      <c r="Z173" s="16"/>
      <c r="AA173" s="16"/>
      <c r="AB173" s="16"/>
      <c r="AC173" s="16"/>
      <c r="AD173" s="16"/>
    </row>
    <row r="174" spans="1:30" ht="18" customHeight="1" x14ac:dyDescent="0.35">
      <c r="A174" s="239"/>
      <c r="B174" s="224"/>
      <c r="C174" s="224"/>
      <c r="D174" s="222"/>
      <c r="E174" s="222"/>
      <c r="F174" s="223"/>
      <c r="G174" s="432" t="str">
        <f>IF('PD5'!$F174&lt;&gt;"",'PD5'!$C174*'PD5'!$D174+E174,"")</f>
        <v/>
      </c>
      <c r="H174" s="432" t="str">
        <f>IF('PD5'!$G174&lt;&gt;"",'PD5'!$G174*VLOOKUP('PD5'!$F174,'Group Information'!$A$19:$B$25,2,0),"")</f>
        <v/>
      </c>
      <c r="I174" s="241"/>
      <c r="J174" s="16"/>
      <c r="K174" s="16"/>
      <c r="L174" s="16"/>
      <c r="M174" s="16"/>
      <c r="N174" s="23"/>
      <c r="O174" s="16"/>
      <c r="P174" s="23"/>
      <c r="Q174" s="16"/>
      <c r="R174" s="16"/>
      <c r="T174" s="23" t="str">
        <f>IF('PD5'!$S174&lt;&gt;"",'PD5'!$S174*VLOOKUP('PD5'!$R174,#REF!,2,0),"")</f>
        <v/>
      </c>
      <c r="U174" s="16"/>
      <c r="V174" s="16"/>
      <c r="W174" s="16"/>
      <c r="X174" s="16"/>
      <c r="Y174" s="16"/>
      <c r="Z174" s="16"/>
      <c r="AA174" s="16"/>
      <c r="AB174" s="16"/>
      <c r="AC174" s="16"/>
      <c r="AD174" s="16"/>
    </row>
    <row r="175" spans="1:30" ht="18" customHeight="1" x14ac:dyDescent="0.35">
      <c r="A175" s="239"/>
      <c r="B175" s="224"/>
      <c r="C175" s="224"/>
      <c r="D175" s="222"/>
      <c r="E175" s="222"/>
      <c r="F175" s="223"/>
      <c r="G175" s="432" t="str">
        <f>IF('PD5'!$F175&lt;&gt;"",'PD5'!$C175*'PD5'!$D175+E175,"")</f>
        <v/>
      </c>
      <c r="H175" s="432" t="str">
        <f>IF('PD5'!$G175&lt;&gt;"",'PD5'!$G175*VLOOKUP('PD5'!$F175,'Group Information'!$A$19:$B$25,2,0),"")</f>
        <v/>
      </c>
      <c r="I175" s="241"/>
      <c r="J175" s="16"/>
      <c r="K175" s="16"/>
      <c r="L175" s="16"/>
      <c r="M175" s="16"/>
      <c r="N175" s="23"/>
      <c r="O175" s="16"/>
      <c r="P175" s="23"/>
      <c r="Q175" s="16"/>
      <c r="R175" s="16"/>
      <c r="T175" s="23" t="str">
        <f>IF('PD5'!$S175&lt;&gt;"",'PD5'!$S175*VLOOKUP('PD5'!$R175,#REF!,2,0),"")</f>
        <v/>
      </c>
      <c r="U175" s="16"/>
      <c r="V175" s="16"/>
      <c r="W175" s="16"/>
      <c r="X175" s="16"/>
      <c r="Y175" s="16"/>
      <c r="Z175" s="16"/>
      <c r="AA175" s="16"/>
      <c r="AB175" s="16"/>
      <c r="AC175" s="16"/>
      <c r="AD175" s="16"/>
    </row>
    <row r="176" spans="1:30" ht="18" customHeight="1" x14ac:dyDescent="0.35">
      <c r="A176" s="239"/>
      <c r="B176" s="224"/>
      <c r="C176" s="224"/>
      <c r="D176" s="222"/>
      <c r="E176" s="222"/>
      <c r="F176" s="223"/>
      <c r="G176" s="432" t="str">
        <f>IF('PD5'!$F176&lt;&gt;"",'PD5'!$C176*'PD5'!$D176+E176,"")</f>
        <v/>
      </c>
      <c r="H176" s="432" t="str">
        <f>IF('PD5'!$G176&lt;&gt;"",'PD5'!$G176*VLOOKUP('PD5'!$F176,'Group Information'!$A$19:$B$25,2,0),"")</f>
        <v/>
      </c>
      <c r="I176" s="241"/>
      <c r="J176" s="16"/>
      <c r="K176" s="16"/>
      <c r="L176" s="16"/>
      <c r="M176" s="16"/>
      <c r="N176" s="23"/>
      <c r="O176" s="16"/>
      <c r="P176" s="23"/>
      <c r="Q176" s="16"/>
      <c r="R176" s="16"/>
      <c r="T176" s="23" t="str">
        <f>IF('PD5'!$S176&lt;&gt;"",'PD5'!$S176*VLOOKUP('PD5'!$R176,#REF!,2,0),"")</f>
        <v/>
      </c>
      <c r="U176" s="16"/>
      <c r="V176" s="16"/>
      <c r="W176" s="16"/>
      <c r="X176" s="16"/>
      <c r="Y176" s="16"/>
      <c r="Z176" s="16"/>
      <c r="AA176" s="16"/>
      <c r="AB176" s="16"/>
      <c r="AC176" s="16"/>
      <c r="AD176" s="16"/>
    </row>
    <row r="177" spans="1:30" ht="18" customHeight="1" x14ac:dyDescent="0.35">
      <c r="A177" s="239"/>
      <c r="B177" s="224"/>
      <c r="C177" s="224"/>
      <c r="D177" s="222"/>
      <c r="E177" s="222"/>
      <c r="F177" s="223"/>
      <c r="G177" s="432" t="str">
        <f>IF('PD5'!$F177&lt;&gt;"",'PD5'!$C177*'PD5'!$D177+E177,"")</f>
        <v/>
      </c>
      <c r="H177" s="432" t="str">
        <f>IF('PD5'!$G177&lt;&gt;"",'PD5'!$G177*VLOOKUP('PD5'!$F177,'Group Information'!$A$19:$B$25,2,0),"")</f>
        <v/>
      </c>
      <c r="I177" s="241"/>
      <c r="J177" s="16"/>
      <c r="K177" s="16"/>
      <c r="L177" s="16"/>
      <c r="M177" s="16"/>
      <c r="N177" s="23"/>
      <c r="O177" s="16"/>
      <c r="P177" s="23"/>
      <c r="Q177" s="16"/>
      <c r="R177" s="16"/>
      <c r="T177" s="23" t="str">
        <f>IF('PD5'!$S177&lt;&gt;"",'PD5'!$S177*VLOOKUP('PD5'!$R177,#REF!,2,0),"")</f>
        <v/>
      </c>
      <c r="U177" s="16"/>
      <c r="V177" s="16"/>
      <c r="W177" s="16"/>
      <c r="X177" s="16"/>
      <c r="Y177" s="16"/>
      <c r="Z177" s="16"/>
      <c r="AA177" s="16"/>
      <c r="AB177" s="16"/>
      <c r="AC177" s="16"/>
      <c r="AD177" s="16"/>
    </row>
    <row r="178" spans="1:30" ht="18" customHeight="1" x14ac:dyDescent="0.35">
      <c r="A178" s="239"/>
      <c r="B178" s="224"/>
      <c r="C178" s="224"/>
      <c r="D178" s="222"/>
      <c r="E178" s="222"/>
      <c r="F178" s="223"/>
      <c r="G178" s="432" t="str">
        <f>IF('PD5'!$F178&lt;&gt;"",'PD5'!$C178*'PD5'!$D178+E178,"")</f>
        <v/>
      </c>
      <c r="H178" s="432" t="str">
        <f>IF('PD5'!$G178&lt;&gt;"",'PD5'!$G178*VLOOKUP('PD5'!$F178,'Group Information'!$A$19:$B$25,2,0),"")</f>
        <v/>
      </c>
      <c r="I178" s="241"/>
      <c r="J178" s="16"/>
      <c r="K178" s="16"/>
      <c r="L178" s="16"/>
      <c r="M178" s="16"/>
      <c r="N178" s="23"/>
      <c r="O178" s="16"/>
      <c r="P178" s="23"/>
      <c r="Q178" s="16"/>
      <c r="R178" s="16"/>
      <c r="T178" s="23" t="str">
        <f>IF('PD5'!$S178&lt;&gt;"",'PD5'!$S178*VLOOKUP('PD5'!$R178,#REF!,2,0),"")</f>
        <v/>
      </c>
      <c r="U178" s="16"/>
      <c r="V178" s="16"/>
      <c r="W178" s="16"/>
      <c r="X178" s="16"/>
      <c r="Y178" s="16"/>
      <c r="Z178" s="16"/>
      <c r="AA178" s="16"/>
      <c r="AB178" s="16"/>
      <c r="AC178" s="16"/>
      <c r="AD178" s="16"/>
    </row>
    <row r="179" spans="1:30" ht="18" customHeight="1" x14ac:dyDescent="0.35">
      <c r="A179" s="239"/>
      <c r="B179" s="224"/>
      <c r="C179" s="224"/>
      <c r="D179" s="222"/>
      <c r="E179" s="222"/>
      <c r="F179" s="223"/>
      <c r="G179" s="432" t="str">
        <f>IF('PD5'!$F179&lt;&gt;"",'PD5'!$C179*'PD5'!$D179+E179,"")</f>
        <v/>
      </c>
      <c r="H179" s="432" t="str">
        <f>IF('PD5'!$G179&lt;&gt;"",'PD5'!$G179*VLOOKUP('PD5'!$F179,'Group Information'!$A$19:$B$25,2,0),"")</f>
        <v/>
      </c>
      <c r="I179" s="241"/>
      <c r="J179" s="16"/>
      <c r="K179" s="16"/>
      <c r="L179" s="16"/>
      <c r="M179" s="16"/>
      <c r="N179" s="23"/>
      <c r="O179" s="16"/>
      <c r="P179" s="23"/>
      <c r="Q179" s="16"/>
      <c r="R179" s="16"/>
      <c r="T179" s="23" t="str">
        <f>IF('PD5'!$S179&lt;&gt;"",'PD5'!$S179*VLOOKUP('PD5'!$R179,#REF!,2,0),"")</f>
        <v/>
      </c>
      <c r="U179" s="16"/>
      <c r="V179" s="16"/>
      <c r="W179" s="16"/>
      <c r="X179" s="16"/>
      <c r="Y179" s="16"/>
      <c r="Z179" s="16"/>
      <c r="AA179" s="16"/>
      <c r="AB179" s="16"/>
      <c r="AC179" s="16"/>
      <c r="AD179" s="16"/>
    </row>
    <row r="180" spans="1:30" ht="18" customHeight="1" x14ac:dyDescent="0.35">
      <c r="A180" s="239"/>
      <c r="B180" s="224"/>
      <c r="C180" s="224"/>
      <c r="D180" s="222"/>
      <c r="E180" s="222"/>
      <c r="F180" s="223"/>
      <c r="G180" s="432" t="str">
        <f>IF('PD5'!$F180&lt;&gt;"",'PD5'!$C180*'PD5'!$D180+E180,"")</f>
        <v/>
      </c>
      <c r="H180" s="432" t="str">
        <f>IF('PD5'!$G180&lt;&gt;"",'PD5'!$G180*VLOOKUP('PD5'!$F180,'Group Information'!$A$19:$B$25,2,0),"")</f>
        <v/>
      </c>
      <c r="I180" s="241"/>
      <c r="J180" s="16"/>
      <c r="K180" s="16"/>
      <c r="L180" s="16"/>
      <c r="M180" s="16"/>
      <c r="N180" s="23"/>
      <c r="O180" s="16"/>
      <c r="P180" s="23"/>
      <c r="Q180" s="16"/>
      <c r="R180" s="16"/>
      <c r="T180" s="23" t="str">
        <f>IF('PD5'!$S180&lt;&gt;"",'PD5'!$S180*VLOOKUP('PD5'!$R180,#REF!,2,0),"")</f>
        <v/>
      </c>
      <c r="U180" s="16"/>
      <c r="V180" s="16"/>
      <c r="W180" s="16"/>
      <c r="X180" s="16"/>
      <c r="Y180" s="16"/>
      <c r="Z180" s="16"/>
      <c r="AA180" s="16"/>
      <c r="AB180" s="16"/>
      <c r="AC180" s="16"/>
      <c r="AD180" s="16"/>
    </row>
    <row r="181" spans="1:30" ht="18" customHeight="1" x14ac:dyDescent="0.35">
      <c r="A181" s="239"/>
      <c r="B181" s="224"/>
      <c r="C181" s="224"/>
      <c r="D181" s="222"/>
      <c r="E181" s="222"/>
      <c r="F181" s="223"/>
      <c r="G181" s="432" t="str">
        <f>IF('PD5'!$F181&lt;&gt;"",'PD5'!$C181*'PD5'!$D181+E181,"")</f>
        <v/>
      </c>
      <c r="H181" s="432" t="str">
        <f>IF('PD5'!$G181&lt;&gt;"",'PD5'!$G181*VLOOKUP('PD5'!$F181,'Group Information'!$A$19:$B$25,2,0),"")</f>
        <v/>
      </c>
      <c r="I181" s="241"/>
      <c r="J181" s="16"/>
      <c r="K181" s="16"/>
      <c r="L181" s="16"/>
      <c r="M181" s="16"/>
      <c r="N181" s="23"/>
      <c r="O181" s="16"/>
      <c r="P181" s="23"/>
      <c r="Q181" s="16"/>
      <c r="R181" s="16"/>
      <c r="T181" s="23" t="str">
        <f>IF('PD5'!$S181&lt;&gt;"",'PD5'!$S181*VLOOKUP('PD5'!$R181,#REF!,2,0),"")</f>
        <v/>
      </c>
      <c r="U181" s="16"/>
      <c r="V181" s="16"/>
      <c r="W181" s="16"/>
      <c r="X181" s="16"/>
      <c r="Y181" s="16"/>
      <c r="Z181" s="16"/>
      <c r="AA181" s="16"/>
      <c r="AB181" s="16"/>
      <c r="AC181" s="16"/>
      <c r="AD181" s="16"/>
    </row>
    <row r="182" spans="1:30" ht="18" customHeight="1" x14ac:dyDescent="0.35">
      <c r="A182" s="239"/>
      <c r="B182" s="224"/>
      <c r="C182" s="224"/>
      <c r="D182" s="222"/>
      <c r="E182" s="222"/>
      <c r="F182" s="223"/>
      <c r="G182" s="432" t="str">
        <f>IF('PD5'!$F182&lt;&gt;"",'PD5'!$C182*'PD5'!$D182+E182,"")</f>
        <v/>
      </c>
      <c r="H182" s="432" t="str">
        <f>IF('PD5'!$G182&lt;&gt;"",'PD5'!$G182*VLOOKUP('PD5'!$F182,'Group Information'!$A$19:$B$25,2,0),"")</f>
        <v/>
      </c>
      <c r="I182" s="241"/>
      <c r="J182" s="16"/>
      <c r="K182" s="16"/>
      <c r="L182" s="16"/>
      <c r="M182" s="16"/>
      <c r="N182" s="23"/>
      <c r="O182" s="16"/>
      <c r="P182" s="23"/>
      <c r="Q182" s="16"/>
      <c r="R182" s="16"/>
      <c r="T182" s="23" t="str">
        <f>IF('PD5'!$S182&lt;&gt;"",'PD5'!$S182*VLOOKUP('PD5'!$R182,#REF!,2,0),"")</f>
        <v/>
      </c>
      <c r="U182" s="16"/>
      <c r="V182" s="16"/>
      <c r="W182" s="16"/>
      <c r="X182" s="16"/>
      <c r="Y182" s="16"/>
      <c r="Z182" s="16"/>
      <c r="AA182" s="16"/>
      <c r="AB182" s="16"/>
      <c r="AC182" s="16"/>
      <c r="AD182" s="16"/>
    </row>
    <row r="183" spans="1:30" ht="18" customHeight="1" x14ac:dyDescent="0.35">
      <c r="A183" s="239"/>
      <c r="B183" s="224"/>
      <c r="C183" s="224"/>
      <c r="D183" s="222"/>
      <c r="E183" s="222"/>
      <c r="F183" s="223"/>
      <c r="G183" s="432" t="str">
        <f>IF('PD5'!$F183&lt;&gt;"",'PD5'!$C183*'PD5'!$D183+E183,"")</f>
        <v/>
      </c>
      <c r="H183" s="432" t="str">
        <f>IF('PD5'!$G183&lt;&gt;"",'PD5'!$G183*VLOOKUP('PD5'!$F183,'Group Information'!$A$19:$B$25,2,0),"")</f>
        <v/>
      </c>
      <c r="I183" s="241"/>
      <c r="J183" s="16"/>
      <c r="K183" s="16"/>
      <c r="L183" s="16"/>
      <c r="M183" s="16"/>
      <c r="N183" s="23"/>
      <c r="O183" s="16"/>
      <c r="P183" s="23"/>
      <c r="Q183" s="16"/>
      <c r="R183" s="16"/>
      <c r="T183" s="23" t="str">
        <f>IF('PD5'!$S183&lt;&gt;"",'PD5'!$S183*VLOOKUP('PD5'!$R183,#REF!,2,0),"")</f>
        <v/>
      </c>
      <c r="U183" s="16"/>
      <c r="V183" s="16"/>
      <c r="W183" s="16"/>
      <c r="X183" s="16"/>
      <c r="Y183" s="16"/>
      <c r="Z183" s="16"/>
      <c r="AA183" s="16"/>
      <c r="AB183" s="16"/>
      <c r="AC183" s="16"/>
      <c r="AD183" s="16"/>
    </row>
    <row r="184" spans="1:30" ht="18" customHeight="1" x14ac:dyDescent="0.35">
      <c r="A184" s="239"/>
      <c r="B184" s="224"/>
      <c r="C184" s="224"/>
      <c r="D184" s="222"/>
      <c r="E184" s="222"/>
      <c r="F184" s="223"/>
      <c r="G184" s="432" t="str">
        <f>IF('PD5'!$F184&lt;&gt;"",'PD5'!$C184*'PD5'!$D184+E184,"")</f>
        <v/>
      </c>
      <c r="H184" s="432" t="str">
        <f>IF('PD5'!$G184&lt;&gt;"",'PD5'!$G184*VLOOKUP('PD5'!$F184,'Group Information'!$A$19:$B$25,2,0),"")</f>
        <v/>
      </c>
      <c r="I184" s="241"/>
      <c r="J184" s="16"/>
      <c r="K184" s="16"/>
      <c r="L184" s="16"/>
      <c r="M184" s="16"/>
      <c r="N184" s="23"/>
      <c r="O184" s="16"/>
      <c r="P184" s="23"/>
      <c r="Q184" s="16"/>
      <c r="R184" s="16"/>
      <c r="T184" s="23" t="str">
        <f>IF('PD5'!$S184&lt;&gt;"",'PD5'!$S184*VLOOKUP('PD5'!$R184,#REF!,2,0),"")</f>
        <v/>
      </c>
      <c r="U184" s="16"/>
      <c r="V184" s="16"/>
      <c r="W184" s="16"/>
      <c r="X184" s="16"/>
      <c r="Y184" s="16"/>
      <c r="Z184" s="16"/>
      <c r="AA184" s="16"/>
      <c r="AB184" s="16"/>
      <c r="AC184" s="16"/>
      <c r="AD184" s="16"/>
    </row>
    <row r="185" spans="1:30" ht="18" customHeight="1" x14ac:dyDescent="0.35">
      <c r="A185" s="239"/>
      <c r="B185" s="224"/>
      <c r="C185" s="224"/>
      <c r="D185" s="222"/>
      <c r="E185" s="222"/>
      <c r="F185" s="223"/>
      <c r="G185" s="432" t="str">
        <f>IF('PD5'!$F185&lt;&gt;"",'PD5'!$C185*'PD5'!$D185+E185,"")</f>
        <v/>
      </c>
      <c r="H185" s="432" t="str">
        <f>IF('PD5'!$G185&lt;&gt;"",'PD5'!$G185*VLOOKUP('PD5'!$F185,'Group Information'!$A$19:$B$25,2,0),"")</f>
        <v/>
      </c>
      <c r="I185" s="241"/>
      <c r="J185" s="16"/>
      <c r="K185" s="16"/>
      <c r="L185" s="16"/>
      <c r="M185" s="16"/>
      <c r="N185" s="23"/>
      <c r="O185" s="16"/>
      <c r="P185" s="23"/>
      <c r="Q185" s="16"/>
      <c r="R185" s="16"/>
      <c r="T185" s="23" t="str">
        <f>IF('PD5'!$S185&lt;&gt;"",'PD5'!$S185*VLOOKUP('PD5'!$R185,#REF!,2,0),"")</f>
        <v/>
      </c>
      <c r="U185" s="16"/>
      <c r="V185" s="16"/>
      <c r="W185" s="16"/>
      <c r="X185" s="16"/>
      <c r="Y185" s="16"/>
      <c r="Z185" s="16"/>
      <c r="AA185" s="16"/>
      <c r="AB185" s="16"/>
      <c r="AC185" s="16"/>
      <c r="AD185" s="16"/>
    </row>
    <row r="186" spans="1:30" ht="18" customHeight="1" x14ac:dyDescent="0.35">
      <c r="A186" s="239"/>
      <c r="B186" s="224"/>
      <c r="C186" s="224"/>
      <c r="D186" s="222"/>
      <c r="E186" s="222"/>
      <c r="F186" s="223"/>
      <c r="G186" s="432" t="str">
        <f>IF('PD5'!$F186&lt;&gt;"",'PD5'!$C186*'PD5'!$D186+E186,"")</f>
        <v/>
      </c>
      <c r="H186" s="432" t="str">
        <f>IF('PD5'!$G186&lt;&gt;"",'PD5'!$G186*VLOOKUP('PD5'!$F186,'Group Information'!$A$19:$B$25,2,0),"")</f>
        <v/>
      </c>
      <c r="I186" s="241"/>
      <c r="J186" s="16"/>
      <c r="K186" s="16"/>
      <c r="L186" s="16"/>
      <c r="M186" s="16"/>
      <c r="N186" s="23"/>
      <c r="O186" s="16"/>
      <c r="P186" s="23"/>
      <c r="Q186" s="16"/>
      <c r="R186" s="16"/>
      <c r="T186" s="23" t="str">
        <f>IF('PD5'!$S186&lt;&gt;"",'PD5'!$S186*VLOOKUP('PD5'!$R186,#REF!,2,0),"")</f>
        <v/>
      </c>
      <c r="U186" s="16"/>
      <c r="V186" s="16"/>
      <c r="W186" s="16"/>
      <c r="X186" s="16"/>
      <c r="Y186" s="16"/>
      <c r="Z186" s="16"/>
      <c r="AA186" s="16"/>
      <c r="AB186" s="16"/>
      <c r="AC186" s="16"/>
      <c r="AD186" s="16"/>
    </row>
    <row r="187" spans="1:30" ht="18" customHeight="1" x14ac:dyDescent="0.35">
      <c r="A187" s="239"/>
      <c r="B187" s="224"/>
      <c r="C187" s="224"/>
      <c r="D187" s="222"/>
      <c r="E187" s="222"/>
      <c r="F187" s="223"/>
      <c r="G187" s="432" t="str">
        <f>IF('PD5'!$F187&lt;&gt;"",'PD5'!$C187*'PD5'!$D187+E187,"")</f>
        <v/>
      </c>
      <c r="H187" s="432" t="str">
        <f>IF('PD5'!$G187&lt;&gt;"",'PD5'!$G187*VLOOKUP('PD5'!$F187,'Group Information'!$A$19:$B$25,2,0),"")</f>
        <v/>
      </c>
      <c r="I187" s="241"/>
      <c r="J187" s="16"/>
      <c r="K187" s="16"/>
      <c r="L187" s="16"/>
      <c r="M187" s="16"/>
      <c r="N187" s="23"/>
      <c r="O187" s="16"/>
      <c r="P187" s="23"/>
      <c r="Q187" s="16"/>
      <c r="R187" s="16"/>
      <c r="T187" s="23" t="str">
        <f>IF('PD5'!$S187&lt;&gt;"",'PD5'!$S187*VLOOKUP('PD5'!$R187,#REF!,2,0),"")</f>
        <v/>
      </c>
      <c r="U187" s="16"/>
      <c r="V187" s="16"/>
      <c r="W187" s="16"/>
      <c r="X187" s="16"/>
      <c r="Y187" s="16"/>
      <c r="Z187" s="16"/>
      <c r="AA187" s="16"/>
      <c r="AB187" s="16"/>
      <c r="AC187" s="16"/>
      <c r="AD187" s="16"/>
    </row>
    <row r="188" spans="1:30" ht="18" customHeight="1" x14ac:dyDescent="0.35">
      <c r="A188" s="239"/>
      <c r="B188" s="224"/>
      <c r="C188" s="224"/>
      <c r="D188" s="222"/>
      <c r="E188" s="222"/>
      <c r="F188" s="223"/>
      <c r="G188" s="432" t="str">
        <f>IF('PD5'!$F188&lt;&gt;"",'PD5'!$C188*'PD5'!$D188+E188,"")</f>
        <v/>
      </c>
      <c r="H188" s="432" t="str">
        <f>IF('PD5'!$G188&lt;&gt;"",'PD5'!$G188*VLOOKUP('PD5'!$F188,'Group Information'!$A$19:$B$25,2,0),"")</f>
        <v/>
      </c>
      <c r="I188" s="241"/>
      <c r="J188" s="16"/>
      <c r="K188" s="16"/>
      <c r="L188" s="16"/>
      <c r="M188" s="16"/>
      <c r="N188" s="23"/>
      <c r="O188" s="16"/>
      <c r="P188" s="23"/>
      <c r="Q188" s="16"/>
      <c r="R188" s="16"/>
      <c r="T188" s="23" t="str">
        <f>IF('PD5'!$S188&lt;&gt;"",'PD5'!$S188*VLOOKUP('PD5'!$R188,#REF!,2,0),"")</f>
        <v/>
      </c>
      <c r="U188" s="16"/>
      <c r="V188" s="16"/>
      <c r="W188" s="16"/>
      <c r="X188" s="16"/>
      <c r="Y188" s="16"/>
      <c r="Z188" s="16"/>
      <c r="AA188" s="16"/>
      <c r="AB188" s="16"/>
      <c r="AC188" s="16"/>
      <c r="AD188" s="16"/>
    </row>
    <row r="189" spans="1:30" ht="18" customHeight="1" x14ac:dyDescent="0.35">
      <c r="A189" s="239"/>
      <c r="B189" s="224"/>
      <c r="C189" s="224"/>
      <c r="D189" s="222"/>
      <c r="E189" s="222"/>
      <c r="F189" s="223"/>
      <c r="G189" s="432" t="str">
        <f>IF('PD5'!$F189&lt;&gt;"",'PD5'!$C189*'PD5'!$D189+E189,"")</f>
        <v/>
      </c>
      <c r="H189" s="432" t="str">
        <f>IF('PD5'!$G189&lt;&gt;"",'PD5'!$G189*VLOOKUP('PD5'!$F189,'Group Information'!$A$19:$B$25,2,0),"")</f>
        <v/>
      </c>
      <c r="I189" s="241"/>
      <c r="J189" s="16"/>
      <c r="K189" s="16"/>
      <c r="L189" s="16"/>
      <c r="M189" s="16"/>
      <c r="N189" s="23"/>
      <c r="O189" s="16"/>
      <c r="P189" s="23"/>
      <c r="Q189" s="16"/>
      <c r="R189" s="16"/>
      <c r="T189" s="23" t="str">
        <f>IF('PD5'!$S189&lt;&gt;"",'PD5'!$S189*VLOOKUP('PD5'!$R189,#REF!,2,0),"")</f>
        <v/>
      </c>
      <c r="U189" s="16"/>
      <c r="V189" s="16"/>
      <c r="W189" s="16"/>
      <c r="X189" s="16"/>
      <c r="Y189" s="16"/>
      <c r="Z189" s="16"/>
      <c r="AA189" s="16"/>
      <c r="AB189" s="16"/>
      <c r="AC189" s="16"/>
      <c r="AD189" s="16"/>
    </row>
    <row r="190" spans="1:30" ht="18" customHeight="1" x14ac:dyDescent="0.35">
      <c r="A190" s="239"/>
      <c r="B190" s="224"/>
      <c r="C190" s="224"/>
      <c r="D190" s="222"/>
      <c r="E190" s="222"/>
      <c r="F190" s="223"/>
      <c r="G190" s="432" t="str">
        <f>IF('PD5'!$F190&lt;&gt;"",'PD5'!$C190*'PD5'!$D190+E190,"")</f>
        <v/>
      </c>
      <c r="H190" s="432" t="str">
        <f>IF('PD5'!$G190&lt;&gt;"",'PD5'!$G190*VLOOKUP('PD5'!$F190,'Group Information'!$A$19:$B$25,2,0),"")</f>
        <v/>
      </c>
      <c r="I190" s="241"/>
      <c r="J190" s="16"/>
      <c r="K190" s="16"/>
      <c r="L190" s="16"/>
      <c r="M190" s="16"/>
      <c r="N190" s="23"/>
      <c r="O190" s="16"/>
      <c r="P190" s="23"/>
      <c r="Q190" s="16"/>
      <c r="R190" s="16"/>
      <c r="T190" s="23" t="str">
        <f>IF('PD5'!$S190&lt;&gt;"",'PD5'!$S190*VLOOKUP('PD5'!$R190,#REF!,2,0),"")</f>
        <v/>
      </c>
      <c r="U190" s="16"/>
      <c r="V190" s="16"/>
      <c r="W190" s="16"/>
      <c r="X190" s="16"/>
      <c r="Y190" s="16"/>
      <c r="Z190" s="16"/>
      <c r="AA190" s="16"/>
      <c r="AB190" s="16"/>
      <c r="AC190" s="16"/>
      <c r="AD190" s="16"/>
    </row>
    <row r="191" spans="1:30" ht="18" customHeight="1" x14ac:dyDescent="0.35">
      <c r="A191" s="239"/>
      <c r="B191" s="224"/>
      <c r="C191" s="224"/>
      <c r="D191" s="222"/>
      <c r="E191" s="222"/>
      <c r="F191" s="223"/>
      <c r="G191" s="432" t="str">
        <f>IF('PD5'!$F191&lt;&gt;"",'PD5'!$C191*'PD5'!$D191+E191,"")</f>
        <v/>
      </c>
      <c r="H191" s="432" t="str">
        <f>IF('PD5'!$G191&lt;&gt;"",'PD5'!$G191*VLOOKUP('PD5'!$F191,'Group Information'!$A$19:$B$25,2,0),"")</f>
        <v/>
      </c>
      <c r="I191" s="241"/>
      <c r="J191" s="16"/>
      <c r="K191" s="16"/>
      <c r="L191" s="16"/>
      <c r="M191" s="16"/>
      <c r="N191" s="23"/>
      <c r="O191" s="16"/>
      <c r="P191" s="23"/>
      <c r="Q191" s="16"/>
      <c r="R191" s="16"/>
      <c r="T191" s="23" t="str">
        <f>IF('PD5'!$S191&lt;&gt;"",'PD5'!$S191*VLOOKUP('PD5'!$R191,#REF!,2,0),"")</f>
        <v/>
      </c>
      <c r="U191" s="16"/>
      <c r="V191" s="16"/>
      <c r="W191" s="16"/>
      <c r="X191" s="16"/>
      <c r="Y191" s="16"/>
      <c r="Z191" s="16"/>
      <c r="AA191" s="16"/>
      <c r="AB191" s="16"/>
      <c r="AC191" s="16"/>
      <c r="AD191" s="16"/>
    </row>
    <row r="192" spans="1:30" ht="18" customHeight="1" x14ac:dyDescent="0.35">
      <c r="A192" s="239"/>
      <c r="B192" s="224"/>
      <c r="C192" s="224"/>
      <c r="D192" s="222"/>
      <c r="E192" s="222"/>
      <c r="F192" s="223"/>
      <c r="G192" s="432" t="str">
        <f>IF('PD5'!$F192&lt;&gt;"",'PD5'!$C192*'PD5'!$D192+E192,"")</f>
        <v/>
      </c>
      <c r="H192" s="432" t="str">
        <f>IF('PD5'!$G192&lt;&gt;"",'PD5'!$G192*VLOOKUP('PD5'!$F192,'Group Information'!$A$19:$B$25,2,0),"")</f>
        <v/>
      </c>
      <c r="I192" s="241"/>
      <c r="J192" s="16"/>
      <c r="K192" s="16"/>
      <c r="L192" s="16"/>
      <c r="M192" s="16"/>
      <c r="N192" s="23"/>
      <c r="O192" s="16"/>
      <c r="P192" s="23"/>
      <c r="Q192" s="16"/>
      <c r="R192" s="16"/>
      <c r="T192" s="23" t="str">
        <f>IF('PD5'!$S192&lt;&gt;"",'PD5'!$S192*VLOOKUP('PD5'!$R192,#REF!,2,0),"")</f>
        <v/>
      </c>
      <c r="U192" s="16"/>
      <c r="V192" s="16"/>
      <c r="W192" s="16"/>
      <c r="X192" s="16"/>
      <c r="Y192" s="16"/>
      <c r="Z192" s="16"/>
      <c r="AA192" s="16"/>
      <c r="AB192" s="16"/>
      <c r="AC192" s="16"/>
      <c r="AD192" s="16"/>
    </row>
    <row r="193" spans="1:30" ht="18" customHeight="1" x14ac:dyDescent="0.35">
      <c r="A193" s="239"/>
      <c r="B193" s="224"/>
      <c r="C193" s="224"/>
      <c r="D193" s="222"/>
      <c r="E193" s="222"/>
      <c r="F193" s="223"/>
      <c r="G193" s="432" t="str">
        <f>IF('PD5'!$F193&lt;&gt;"",'PD5'!$C193*'PD5'!$D193+E193,"")</f>
        <v/>
      </c>
      <c r="H193" s="432" t="str">
        <f>IF('PD5'!$G193&lt;&gt;"",'PD5'!$G193*VLOOKUP('PD5'!$F193,'Group Information'!$A$19:$B$25,2,0),"")</f>
        <v/>
      </c>
      <c r="I193" s="241"/>
      <c r="J193" s="16"/>
      <c r="K193" s="16"/>
      <c r="L193" s="16"/>
      <c r="M193" s="16"/>
      <c r="N193" s="23"/>
      <c r="O193" s="16"/>
      <c r="P193" s="23"/>
      <c r="Q193" s="16"/>
      <c r="R193" s="16"/>
      <c r="T193" s="23" t="str">
        <f>IF('PD5'!$S193&lt;&gt;"",'PD5'!$S193*VLOOKUP('PD5'!$R193,#REF!,2,0),"")</f>
        <v/>
      </c>
      <c r="U193" s="16"/>
      <c r="V193" s="16"/>
      <c r="W193" s="16"/>
      <c r="X193" s="16"/>
      <c r="Y193" s="16"/>
      <c r="Z193" s="16"/>
      <c r="AA193" s="16"/>
      <c r="AB193" s="16"/>
      <c r="AC193" s="16"/>
      <c r="AD193" s="16"/>
    </row>
    <row r="194" spans="1:30" ht="18" customHeight="1" x14ac:dyDescent="0.35">
      <c r="A194" s="239"/>
      <c r="B194" s="224"/>
      <c r="C194" s="224"/>
      <c r="D194" s="222"/>
      <c r="E194" s="222"/>
      <c r="F194" s="223"/>
      <c r="G194" s="432" t="str">
        <f>IF('PD5'!$F194&lt;&gt;"",'PD5'!$C194*'PD5'!$D194+E194,"")</f>
        <v/>
      </c>
      <c r="H194" s="432" t="str">
        <f>IF('PD5'!$G194&lt;&gt;"",'PD5'!$G194*VLOOKUP('PD5'!$F194,'Group Information'!$A$19:$B$25,2,0),"")</f>
        <v/>
      </c>
      <c r="I194" s="241"/>
      <c r="J194" s="16"/>
      <c r="K194" s="16"/>
      <c r="L194" s="16"/>
      <c r="M194" s="16"/>
      <c r="N194" s="23"/>
      <c r="O194" s="16"/>
      <c r="P194" s="23"/>
      <c r="Q194" s="16"/>
      <c r="R194" s="16"/>
      <c r="T194" s="23" t="str">
        <f>IF('PD5'!$S194&lt;&gt;"",'PD5'!$S194*VLOOKUP('PD5'!$R194,#REF!,2,0),"")</f>
        <v/>
      </c>
      <c r="U194" s="16"/>
      <c r="V194" s="16"/>
      <c r="W194" s="16"/>
      <c r="X194" s="16"/>
      <c r="Y194" s="16"/>
      <c r="Z194" s="16"/>
      <c r="AA194" s="16"/>
      <c r="AB194" s="16"/>
      <c r="AC194" s="16"/>
      <c r="AD194" s="16"/>
    </row>
    <row r="195" spans="1:30" ht="18" customHeight="1" x14ac:dyDescent="0.35">
      <c r="A195" s="239"/>
      <c r="B195" s="224"/>
      <c r="C195" s="224"/>
      <c r="D195" s="222"/>
      <c r="E195" s="222"/>
      <c r="F195" s="223"/>
      <c r="G195" s="432" t="str">
        <f>IF('PD5'!$F195&lt;&gt;"",'PD5'!$C195*'PD5'!$D195+E195,"")</f>
        <v/>
      </c>
      <c r="H195" s="432" t="str">
        <f>IF('PD5'!$G195&lt;&gt;"",'PD5'!$G195*VLOOKUP('PD5'!$F195,'Group Information'!$A$19:$B$25,2,0),"")</f>
        <v/>
      </c>
      <c r="I195" s="241"/>
      <c r="J195" s="16"/>
      <c r="K195" s="16"/>
      <c r="L195" s="16"/>
      <c r="M195" s="16"/>
      <c r="N195" s="23"/>
      <c r="O195" s="16"/>
      <c r="P195" s="23"/>
      <c r="Q195" s="16"/>
      <c r="R195" s="16"/>
      <c r="T195" s="23" t="str">
        <f>IF('PD5'!$S195&lt;&gt;"",'PD5'!$S195*VLOOKUP('PD5'!$R195,#REF!,2,0),"")</f>
        <v/>
      </c>
      <c r="U195" s="16"/>
      <c r="V195" s="16"/>
      <c r="W195" s="16"/>
      <c r="X195" s="16"/>
      <c r="Y195" s="16"/>
      <c r="Z195" s="16"/>
      <c r="AA195" s="16"/>
      <c r="AB195" s="16"/>
      <c r="AC195" s="16"/>
      <c r="AD195" s="16"/>
    </row>
    <row r="196" spans="1:30" ht="18" customHeight="1" x14ac:dyDescent="0.35">
      <c r="A196" s="239"/>
      <c r="B196" s="224"/>
      <c r="C196" s="224"/>
      <c r="D196" s="222"/>
      <c r="E196" s="222"/>
      <c r="F196" s="223"/>
      <c r="G196" s="432" t="str">
        <f>IF('PD5'!$F196&lt;&gt;"",'PD5'!$C196*'PD5'!$D196+E196,"")</f>
        <v/>
      </c>
      <c r="H196" s="432" t="str">
        <f>IF('PD5'!$G196&lt;&gt;"",'PD5'!$G196*VLOOKUP('PD5'!$F196,'Group Information'!$A$19:$B$25,2,0),"")</f>
        <v/>
      </c>
      <c r="I196" s="241"/>
      <c r="J196" s="16"/>
      <c r="K196" s="16"/>
      <c r="L196" s="16"/>
      <c r="M196" s="16"/>
      <c r="N196" s="23"/>
      <c r="O196" s="16"/>
      <c r="P196" s="23"/>
      <c r="Q196" s="16"/>
      <c r="R196" s="16"/>
      <c r="T196" s="23" t="str">
        <f>IF('PD5'!$S196&lt;&gt;"",'PD5'!$S196*VLOOKUP('PD5'!$R196,#REF!,2,0),"")</f>
        <v/>
      </c>
      <c r="U196" s="16"/>
      <c r="V196" s="16"/>
      <c r="W196" s="16"/>
      <c r="X196" s="16"/>
      <c r="Y196" s="16"/>
      <c r="Z196" s="16"/>
      <c r="AA196" s="16"/>
      <c r="AB196" s="16"/>
      <c r="AC196" s="16"/>
      <c r="AD196" s="16"/>
    </row>
    <row r="197" spans="1:30" ht="18" customHeight="1" x14ac:dyDescent="0.35">
      <c r="A197" s="239"/>
      <c r="B197" s="224"/>
      <c r="C197" s="224"/>
      <c r="D197" s="222"/>
      <c r="E197" s="222"/>
      <c r="F197" s="223"/>
      <c r="G197" s="432" t="str">
        <f>IF('PD5'!$F197&lt;&gt;"",'PD5'!$C197*'PD5'!$D197+E197,"")</f>
        <v/>
      </c>
      <c r="H197" s="432" t="str">
        <f>IF('PD5'!$G197&lt;&gt;"",'PD5'!$G197*VLOOKUP('PD5'!$F197,'Group Information'!$A$19:$B$25,2,0),"")</f>
        <v/>
      </c>
      <c r="I197" s="241"/>
      <c r="J197" s="16"/>
      <c r="K197" s="16"/>
      <c r="L197" s="16"/>
      <c r="M197" s="16"/>
      <c r="N197" s="23"/>
      <c r="O197" s="16"/>
      <c r="P197" s="23"/>
      <c r="Q197" s="16"/>
      <c r="R197" s="16"/>
      <c r="T197" s="23" t="str">
        <f>IF('PD5'!$S197&lt;&gt;"",'PD5'!$S197*VLOOKUP('PD5'!$R197,#REF!,2,0),"")</f>
        <v/>
      </c>
      <c r="U197" s="16"/>
      <c r="V197" s="16"/>
      <c r="W197" s="16"/>
      <c r="X197" s="16"/>
      <c r="Y197" s="16"/>
      <c r="Z197" s="16"/>
      <c r="AA197" s="16"/>
      <c r="AB197" s="16"/>
      <c r="AC197" s="16"/>
      <c r="AD197" s="16"/>
    </row>
    <row r="198" spans="1:30" ht="18" customHeight="1" x14ac:dyDescent="0.35">
      <c r="A198" s="239"/>
      <c r="B198" s="224"/>
      <c r="C198" s="224"/>
      <c r="D198" s="222"/>
      <c r="E198" s="222"/>
      <c r="F198" s="223"/>
      <c r="G198" s="432" t="str">
        <f>IF('PD5'!$F198&lt;&gt;"",'PD5'!$C198*'PD5'!$D198+E198,"")</f>
        <v/>
      </c>
      <c r="H198" s="432" t="str">
        <f>IF('PD5'!$G198&lt;&gt;"",'PD5'!$G198*VLOOKUP('PD5'!$F198,'Group Information'!$A$19:$B$25,2,0),"")</f>
        <v/>
      </c>
      <c r="I198" s="241"/>
      <c r="J198" s="16"/>
      <c r="K198" s="16"/>
      <c r="L198" s="16"/>
      <c r="M198" s="16"/>
      <c r="N198" s="23"/>
      <c r="O198" s="16"/>
      <c r="P198" s="23"/>
      <c r="Q198" s="16"/>
      <c r="R198" s="16"/>
      <c r="T198" s="23" t="str">
        <f>IF('PD5'!$S198&lt;&gt;"",'PD5'!$S198*VLOOKUP('PD5'!$R198,#REF!,2,0),"")</f>
        <v/>
      </c>
      <c r="U198" s="16"/>
      <c r="V198" s="16"/>
      <c r="W198" s="16"/>
      <c r="X198" s="16"/>
      <c r="Y198" s="16"/>
      <c r="Z198" s="16"/>
      <c r="AA198" s="16"/>
      <c r="AB198" s="16"/>
      <c r="AC198" s="16"/>
      <c r="AD198" s="16"/>
    </row>
    <row r="199" spans="1:30" ht="18" customHeight="1" x14ac:dyDescent="0.35">
      <c r="A199" s="239"/>
      <c r="B199" s="224"/>
      <c r="C199" s="224"/>
      <c r="D199" s="222"/>
      <c r="E199" s="222"/>
      <c r="F199" s="223"/>
      <c r="G199" s="432" t="str">
        <f>IF('PD5'!$F199&lt;&gt;"",'PD5'!$C199*'PD5'!$D199+E199,"")</f>
        <v/>
      </c>
      <c r="H199" s="432" t="str">
        <f>IF('PD5'!$G199&lt;&gt;"",'PD5'!$G199*VLOOKUP('PD5'!$F199,'Group Information'!$A$19:$B$25,2,0),"")</f>
        <v/>
      </c>
      <c r="I199" s="241"/>
      <c r="J199" s="16"/>
      <c r="K199" s="16"/>
      <c r="L199" s="16"/>
      <c r="M199" s="16"/>
      <c r="N199" s="23"/>
      <c r="O199" s="16"/>
      <c r="P199" s="23"/>
      <c r="Q199" s="16"/>
      <c r="R199" s="16"/>
      <c r="T199" s="23" t="str">
        <f>IF('PD5'!$S199&lt;&gt;"",'PD5'!$S199*VLOOKUP('PD5'!$R199,#REF!,2,0),"")</f>
        <v/>
      </c>
      <c r="U199" s="16"/>
      <c r="V199" s="16"/>
      <c r="W199" s="16"/>
      <c r="X199" s="16"/>
      <c r="Y199" s="16"/>
      <c r="Z199" s="16"/>
      <c r="AA199" s="16"/>
      <c r="AB199" s="16"/>
      <c r="AC199" s="16"/>
      <c r="AD199" s="16"/>
    </row>
    <row r="200" spans="1:30" ht="18" customHeight="1" x14ac:dyDescent="0.35">
      <c r="A200" s="239"/>
      <c r="B200" s="224"/>
      <c r="C200" s="224"/>
      <c r="D200" s="222"/>
      <c r="E200" s="222"/>
      <c r="F200" s="223"/>
      <c r="G200" s="432" t="str">
        <f>IF('PD5'!$F200&lt;&gt;"",'PD5'!$C200*'PD5'!$D200+E200,"")</f>
        <v/>
      </c>
      <c r="H200" s="432" t="str">
        <f>IF('PD5'!$G200&lt;&gt;"",'PD5'!$G200*VLOOKUP('PD5'!$F200,'Group Information'!$A$19:$B$25,2,0),"")</f>
        <v/>
      </c>
      <c r="I200" s="241"/>
      <c r="J200" s="16"/>
      <c r="K200" s="16"/>
      <c r="L200" s="16"/>
      <c r="M200" s="16"/>
      <c r="N200" s="23"/>
      <c r="O200" s="16"/>
      <c r="P200" s="23"/>
      <c r="Q200" s="16"/>
      <c r="R200" s="16"/>
      <c r="T200" s="23" t="str">
        <f>IF('PD5'!$S200&lt;&gt;"",'PD5'!$S200*VLOOKUP('PD5'!$R200,#REF!,2,0),"")</f>
        <v/>
      </c>
      <c r="U200" s="16"/>
      <c r="V200" s="16"/>
      <c r="W200" s="16"/>
      <c r="X200" s="16"/>
      <c r="Y200" s="16"/>
      <c r="Z200" s="16"/>
      <c r="AA200" s="16"/>
      <c r="AB200" s="16"/>
      <c r="AC200" s="16"/>
      <c r="AD200" s="16"/>
    </row>
    <row r="201" spans="1:30" ht="18" customHeight="1" x14ac:dyDescent="0.35">
      <c r="A201" s="239"/>
      <c r="B201" s="224"/>
      <c r="C201" s="224"/>
      <c r="D201" s="222"/>
      <c r="E201" s="222"/>
      <c r="F201" s="223"/>
      <c r="G201" s="432" t="str">
        <f>IF('PD5'!$F201&lt;&gt;"",'PD5'!$C201*'PD5'!$D201+E201,"")</f>
        <v/>
      </c>
      <c r="H201" s="432" t="str">
        <f>IF('PD5'!$G201&lt;&gt;"",'PD5'!$G201*VLOOKUP('PD5'!$F201,'Group Information'!$A$19:$B$25,2,0),"")</f>
        <v/>
      </c>
      <c r="I201" s="241"/>
      <c r="J201" s="16"/>
      <c r="K201" s="16"/>
      <c r="L201" s="16"/>
      <c r="M201" s="16"/>
      <c r="N201" s="23"/>
      <c r="O201" s="16"/>
      <c r="P201" s="23"/>
      <c r="Q201" s="16"/>
      <c r="R201" s="16"/>
      <c r="T201" s="23" t="str">
        <f>IF('PD5'!$S201&lt;&gt;"",'PD5'!$S201*VLOOKUP('PD5'!$R201,#REF!,2,0),"")</f>
        <v/>
      </c>
      <c r="U201" s="16"/>
      <c r="V201" s="16"/>
      <c r="W201" s="16"/>
      <c r="X201" s="16"/>
      <c r="Y201" s="16"/>
      <c r="Z201" s="16"/>
      <c r="AA201" s="16"/>
      <c r="AB201" s="16"/>
      <c r="AC201" s="16"/>
      <c r="AD201" s="16"/>
    </row>
    <row r="202" spans="1:30" ht="18" customHeight="1" x14ac:dyDescent="0.35">
      <c r="A202" s="239"/>
      <c r="B202" s="224"/>
      <c r="C202" s="224"/>
      <c r="D202" s="222"/>
      <c r="E202" s="222"/>
      <c r="F202" s="223"/>
      <c r="G202" s="432" t="str">
        <f>IF('PD5'!$F202&lt;&gt;"",'PD5'!$C202*'PD5'!$D202+E202,"")</f>
        <v/>
      </c>
      <c r="H202" s="432" t="str">
        <f>IF('PD5'!$G202&lt;&gt;"",'PD5'!$G202*VLOOKUP('PD5'!$F202,'Group Information'!$A$19:$B$25,2,0),"")</f>
        <v/>
      </c>
      <c r="I202" s="241"/>
      <c r="J202" s="16"/>
      <c r="K202" s="16"/>
      <c r="L202" s="16"/>
      <c r="M202" s="16"/>
      <c r="N202" s="23"/>
      <c r="O202" s="16"/>
      <c r="P202" s="23"/>
      <c r="Q202" s="16"/>
      <c r="R202" s="16"/>
      <c r="T202" s="23" t="str">
        <f>IF('PD5'!$S202&lt;&gt;"",'PD5'!$S202*VLOOKUP('PD5'!$R202,#REF!,2,0),"")</f>
        <v/>
      </c>
      <c r="U202" s="16"/>
      <c r="V202" s="16"/>
      <c r="W202" s="16"/>
      <c r="X202" s="16"/>
      <c r="Y202" s="16"/>
      <c r="Z202" s="16"/>
      <c r="AA202" s="16"/>
      <c r="AB202" s="16"/>
      <c r="AC202" s="16"/>
      <c r="AD202" s="16"/>
    </row>
    <row r="203" spans="1:30" ht="18" customHeight="1" x14ac:dyDescent="0.35">
      <c r="A203" s="239"/>
      <c r="B203" s="224"/>
      <c r="C203" s="224"/>
      <c r="D203" s="222"/>
      <c r="E203" s="222"/>
      <c r="F203" s="223"/>
      <c r="G203" s="432" t="str">
        <f>IF('PD5'!$F203&lt;&gt;"",'PD5'!$C203*'PD5'!$D203+E203,"")</f>
        <v/>
      </c>
      <c r="H203" s="432" t="str">
        <f>IF('PD5'!$G203&lt;&gt;"",'PD5'!$G203*VLOOKUP('PD5'!$F203,'Group Information'!$A$19:$B$25,2,0),"")</f>
        <v/>
      </c>
      <c r="I203" s="241"/>
      <c r="J203" s="16"/>
      <c r="K203" s="16"/>
      <c r="L203" s="16"/>
      <c r="M203" s="16"/>
      <c r="N203" s="23"/>
      <c r="O203" s="16"/>
      <c r="P203" s="23"/>
      <c r="Q203" s="16"/>
      <c r="R203" s="16"/>
      <c r="T203" s="23" t="str">
        <f>IF('PD5'!$S203&lt;&gt;"",'PD5'!$S203*VLOOKUP('PD5'!$R203,#REF!,2,0),"")</f>
        <v/>
      </c>
      <c r="U203" s="16"/>
      <c r="V203" s="16"/>
      <c r="W203" s="16"/>
      <c r="X203" s="16"/>
      <c r="Y203" s="16"/>
      <c r="Z203" s="16"/>
      <c r="AA203" s="16"/>
      <c r="AB203" s="16"/>
      <c r="AC203" s="16"/>
      <c r="AD203" s="16"/>
    </row>
    <row r="204" spans="1:30" ht="18" customHeight="1" x14ac:dyDescent="0.35">
      <c r="A204" s="239"/>
      <c r="B204" s="224"/>
      <c r="C204" s="224"/>
      <c r="D204" s="222"/>
      <c r="E204" s="222"/>
      <c r="F204" s="223"/>
      <c r="G204" s="432" t="str">
        <f>IF('PD5'!$F204&lt;&gt;"",'PD5'!$C204*'PD5'!$D204+E204,"")</f>
        <v/>
      </c>
      <c r="H204" s="432" t="str">
        <f>IF('PD5'!$G204&lt;&gt;"",'PD5'!$G204*VLOOKUP('PD5'!$F204,'Group Information'!$A$19:$B$25,2,0),"")</f>
        <v/>
      </c>
      <c r="I204" s="241"/>
      <c r="J204" s="16"/>
      <c r="K204" s="16"/>
      <c r="L204" s="16"/>
      <c r="M204" s="16"/>
      <c r="N204" s="23"/>
      <c r="O204" s="16"/>
      <c r="P204" s="23"/>
      <c r="Q204" s="16"/>
      <c r="R204" s="16"/>
      <c r="T204" s="23" t="str">
        <f>IF('PD5'!$S204&lt;&gt;"",'PD5'!$S204*VLOOKUP('PD5'!$R204,#REF!,2,0),"")</f>
        <v/>
      </c>
      <c r="U204" s="16"/>
      <c r="V204" s="16"/>
      <c r="W204" s="16"/>
      <c r="X204" s="16"/>
      <c r="Y204" s="16"/>
      <c r="Z204" s="16"/>
      <c r="AA204" s="16"/>
      <c r="AB204" s="16"/>
      <c r="AC204" s="16"/>
      <c r="AD204" s="16"/>
    </row>
    <row r="205" spans="1:30" ht="18" customHeight="1" x14ac:dyDescent="0.35">
      <c r="A205" s="239"/>
      <c r="B205" s="224"/>
      <c r="C205" s="224"/>
      <c r="D205" s="222"/>
      <c r="E205" s="222"/>
      <c r="F205" s="223"/>
      <c r="G205" s="432" t="str">
        <f>IF('PD5'!$F205&lt;&gt;"",'PD5'!$C205*'PD5'!$D205+E205,"")</f>
        <v/>
      </c>
      <c r="H205" s="432" t="str">
        <f>IF('PD5'!$G205&lt;&gt;"",'PD5'!$G205*VLOOKUP('PD5'!$F205,'Group Information'!$A$19:$B$25,2,0),"")</f>
        <v/>
      </c>
      <c r="I205" s="241"/>
      <c r="J205" s="16"/>
      <c r="K205" s="16"/>
      <c r="L205" s="16"/>
      <c r="M205" s="16"/>
      <c r="N205" s="23"/>
      <c r="O205" s="16"/>
      <c r="P205" s="23"/>
      <c r="Q205" s="16"/>
      <c r="R205" s="16"/>
      <c r="T205" s="23" t="str">
        <f>IF('PD5'!$S205&lt;&gt;"",'PD5'!$S205*VLOOKUP('PD5'!$R205,#REF!,2,0),"")</f>
        <v/>
      </c>
      <c r="U205" s="16"/>
      <c r="V205" s="16"/>
      <c r="W205" s="16"/>
      <c r="X205" s="16"/>
      <c r="Y205" s="16"/>
      <c r="Z205" s="16"/>
      <c r="AA205" s="16"/>
      <c r="AB205" s="16"/>
      <c r="AC205" s="16"/>
      <c r="AD205" s="16"/>
    </row>
    <row r="206" spans="1:30" ht="18" customHeight="1" x14ac:dyDescent="0.35">
      <c r="A206" s="239"/>
      <c r="B206" s="224"/>
      <c r="C206" s="224"/>
      <c r="D206" s="222"/>
      <c r="E206" s="222"/>
      <c r="F206" s="223"/>
      <c r="G206" s="432" t="str">
        <f>IF('PD5'!$F206&lt;&gt;"",'PD5'!$C206*'PD5'!$D206+E206,"")</f>
        <v/>
      </c>
      <c r="H206" s="432" t="str">
        <f>IF('PD5'!$G206&lt;&gt;"",'PD5'!$G206*VLOOKUP('PD5'!$F206,'Group Information'!$A$19:$B$25,2,0),"")</f>
        <v/>
      </c>
      <c r="I206" s="241"/>
      <c r="J206" s="16"/>
      <c r="K206" s="16"/>
      <c r="L206" s="16"/>
      <c r="M206" s="16"/>
      <c r="N206" s="23"/>
      <c r="O206" s="16"/>
      <c r="P206" s="23"/>
      <c r="Q206" s="16"/>
      <c r="R206" s="16"/>
      <c r="T206" s="23" t="str">
        <f>IF('PD5'!$S206&lt;&gt;"",'PD5'!$S206*VLOOKUP('PD5'!$R206,#REF!,2,0),"")</f>
        <v/>
      </c>
      <c r="U206" s="16"/>
      <c r="V206" s="16"/>
      <c r="W206" s="16"/>
      <c r="X206" s="16"/>
      <c r="Y206" s="16"/>
      <c r="Z206" s="16"/>
      <c r="AA206" s="16"/>
      <c r="AB206" s="16"/>
      <c r="AC206" s="16"/>
      <c r="AD206" s="16"/>
    </row>
    <row r="207" spans="1:30" ht="18" customHeight="1" x14ac:dyDescent="0.35">
      <c r="A207" s="239"/>
      <c r="B207" s="224"/>
      <c r="C207" s="224"/>
      <c r="D207" s="222"/>
      <c r="E207" s="222"/>
      <c r="F207" s="223"/>
      <c r="G207" s="432" t="str">
        <f>IF('PD5'!$F207&lt;&gt;"",'PD5'!$C207*'PD5'!$D207+E207,"")</f>
        <v/>
      </c>
      <c r="H207" s="432" t="str">
        <f>IF('PD5'!$G207&lt;&gt;"",'PD5'!$G207*VLOOKUP('PD5'!$F207,'Group Information'!$A$19:$B$25,2,0),"")</f>
        <v/>
      </c>
      <c r="I207" s="241"/>
      <c r="J207" s="16"/>
      <c r="K207" s="16"/>
      <c r="L207" s="16"/>
      <c r="M207" s="16"/>
      <c r="N207" s="23"/>
      <c r="O207" s="16"/>
      <c r="P207" s="23"/>
      <c r="Q207" s="16"/>
      <c r="R207" s="16"/>
      <c r="T207" s="23" t="str">
        <f>IF('PD5'!$S207&lt;&gt;"",'PD5'!$S207*VLOOKUP('PD5'!$R207,#REF!,2,0),"")</f>
        <v/>
      </c>
      <c r="U207" s="16"/>
      <c r="V207" s="16"/>
      <c r="W207" s="16"/>
      <c r="X207" s="16"/>
      <c r="Y207" s="16"/>
      <c r="Z207" s="16"/>
      <c r="AA207" s="16"/>
      <c r="AB207" s="16"/>
      <c r="AC207" s="16"/>
      <c r="AD207" s="16"/>
    </row>
    <row r="208" spans="1:30" ht="18" customHeight="1" x14ac:dyDescent="0.35">
      <c r="A208" s="239"/>
      <c r="B208" s="224"/>
      <c r="C208" s="224"/>
      <c r="D208" s="222"/>
      <c r="E208" s="222"/>
      <c r="F208" s="223"/>
      <c r="G208" s="432" t="str">
        <f>IF('PD5'!$F208&lt;&gt;"",'PD5'!$C208*'PD5'!$D208+E208,"")</f>
        <v/>
      </c>
      <c r="H208" s="432" t="str">
        <f>IF('PD5'!$G208&lt;&gt;"",'PD5'!$G208*VLOOKUP('PD5'!$F208,'Group Information'!$A$19:$B$25,2,0),"")</f>
        <v/>
      </c>
      <c r="I208" s="241"/>
      <c r="J208" s="16"/>
      <c r="K208" s="16"/>
      <c r="L208" s="16"/>
      <c r="M208" s="16"/>
      <c r="N208" s="23"/>
      <c r="O208" s="16"/>
      <c r="P208" s="23"/>
      <c r="Q208" s="16"/>
      <c r="R208" s="16"/>
      <c r="T208" s="23" t="str">
        <f>IF('PD5'!$S208&lt;&gt;"",'PD5'!$S208*VLOOKUP('PD5'!$R208,#REF!,2,0),"")</f>
        <v/>
      </c>
      <c r="U208" s="16"/>
      <c r="V208" s="16"/>
      <c r="W208" s="16"/>
      <c r="X208" s="16"/>
      <c r="Y208" s="16"/>
      <c r="Z208" s="16"/>
      <c r="AA208" s="16"/>
      <c r="AB208" s="16"/>
      <c r="AC208" s="16"/>
      <c r="AD208" s="16"/>
    </row>
    <row r="209" spans="1:30" ht="18" customHeight="1" x14ac:dyDescent="0.35">
      <c r="A209" s="239"/>
      <c r="B209" s="224"/>
      <c r="C209" s="224"/>
      <c r="D209" s="222"/>
      <c r="E209" s="222"/>
      <c r="F209" s="223"/>
      <c r="G209" s="432" t="str">
        <f>IF('PD5'!$F209&lt;&gt;"",'PD5'!$C209*'PD5'!$D209+E209,"")</f>
        <v/>
      </c>
      <c r="H209" s="432" t="str">
        <f>IF('PD5'!$G209&lt;&gt;"",'PD5'!$G209*VLOOKUP('PD5'!$F209,'Group Information'!$A$19:$B$25,2,0),"")</f>
        <v/>
      </c>
      <c r="I209" s="241"/>
      <c r="J209" s="16"/>
      <c r="K209" s="16"/>
      <c r="L209" s="16"/>
      <c r="M209" s="16"/>
      <c r="N209" s="23"/>
      <c r="O209" s="16"/>
      <c r="P209" s="23"/>
      <c r="Q209" s="16"/>
      <c r="R209" s="16"/>
      <c r="T209" s="23" t="str">
        <f>IF('PD5'!$S209&lt;&gt;"",'PD5'!$S209*VLOOKUP('PD5'!$R209,#REF!,2,0),"")</f>
        <v/>
      </c>
      <c r="U209" s="16"/>
      <c r="V209" s="16"/>
      <c r="W209" s="16"/>
      <c r="X209" s="16"/>
      <c r="Y209" s="16"/>
      <c r="Z209" s="16"/>
      <c r="AA209" s="16"/>
      <c r="AB209" s="16"/>
      <c r="AC209" s="16"/>
      <c r="AD209" s="16"/>
    </row>
    <row r="210" spans="1:30" ht="18" customHeight="1" x14ac:dyDescent="0.35">
      <c r="A210" s="239"/>
      <c r="B210" s="224"/>
      <c r="C210" s="224"/>
      <c r="D210" s="222"/>
      <c r="E210" s="222"/>
      <c r="F210" s="223"/>
      <c r="G210" s="432" t="str">
        <f>IF('PD5'!$F210&lt;&gt;"",'PD5'!$C210*'PD5'!$D210+E210,"")</f>
        <v/>
      </c>
      <c r="H210" s="432" t="str">
        <f>IF('PD5'!$G210&lt;&gt;"",'PD5'!$G210*VLOOKUP('PD5'!$F210,'Group Information'!$A$19:$B$25,2,0),"")</f>
        <v/>
      </c>
      <c r="I210" s="241"/>
      <c r="J210" s="16"/>
      <c r="K210" s="16"/>
      <c r="L210" s="16"/>
      <c r="M210" s="16"/>
      <c r="N210" s="23"/>
      <c r="O210" s="16"/>
      <c r="P210" s="23"/>
      <c r="Q210" s="16"/>
      <c r="R210" s="16"/>
      <c r="T210" s="23" t="str">
        <f>IF('PD5'!$S210&lt;&gt;"",'PD5'!$S210*VLOOKUP('PD5'!$R210,#REF!,2,0),"")</f>
        <v/>
      </c>
      <c r="U210" s="16"/>
      <c r="V210" s="16"/>
      <c r="W210" s="16"/>
      <c r="X210" s="16"/>
      <c r="Y210" s="16"/>
      <c r="Z210" s="16"/>
      <c r="AA210" s="16"/>
      <c r="AB210" s="16"/>
      <c r="AC210" s="16"/>
      <c r="AD210" s="16"/>
    </row>
    <row r="211" spans="1:30" ht="18" customHeight="1" x14ac:dyDescent="0.35">
      <c r="A211" s="239"/>
      <c r="B211" s="224"/>
      <c r="C211" s="224"/>
      <c r="D211" s="222"/>
      <c r="E211" s="222"/>
      <c r="F211" s="223"/>
      <c r="G211" s="432" t="str">
        <f>IF('PD5'!$F211&lt;&gt;"",'PD5'!$C211*'PD5'!$D211+E211,"")</f>
        <v/>
      </c>
      <c r="H211" s="432" t="str">
        <f>IF('PD5'!$G211&lt;&gt;"",'PD5'!$G211*VLOOKUP('PD5'!$F211,'Group Information'!$A$19:$B$25,2,0),"")</f>
        <v/>
      </c>
      <c r="I211" s="241"/>
      <c r="J211" s="16"/>
      <c r="K211" s="16"/>
      <c r="L211" s="16"/>
      <c r="M211" s="16"/>
      <c r="N211" s="23"/>
      <c r="O211" s="16"/>
      <c r="P211" s="23"/>
      <c r="Q211" s="16"/>
      <c r="R211" s="16"/>
      <c r="T211" s="23" t="str">
        <f>IF('PD5'!$S211&lt;&gt;"",'PD5'!$S211*VLOOKUP('PD5'!$R211,#REF!,2,0),"")</f>
        <v/>
      </c>
      <c r="U211" s="16"/>
      <c r="V211" s="16"/>
      <c r="W211" s="16"/>
      <c r="X211" s="16"/>
      <c r="Y211" s="16"/>
      <c r="Z211" s="16"/>
      <c r="AA211" s="16"/>
      <c r="AB211" s="16"/>
      <c r="AC211" s="16"/>
      <c r="AD211" s="16"/>
    </row>
    <row r="212" spans="1:30" ht="18" customHeight="1" x14ac:dyDescent="0.35">
      <c r="A212" s="239"/>
      <c r="B212" s="224"/>
      <c r="C212" s="224"/>
      <c r="D212" s="222"/>
      <c r="E212" s="222"/>
      <c r="F212" s="223"/>
      <c r="G212" s="432" t="str">
        <f>IF('PD5'!$F212&lt;&gt;"",'PD5'!$C212*'PD5'!$D212+E212,"")</f>
        <v/>
      </c>
      <c r="H212" s="432" t="str">
        <f>IF('PD5'!$G212&lt;&gt;"",'PD5'!$G212*VLOOKUP('PD5'!$F212,'Group Information'!$A$19:$B$25,2,0),"")</f>
        <v/>
      </c>
      <c r="I212" s="241"/>
      <c r="J212" s="16"/>
      <c r="K212" s="16"/>
      <c r="L212" s="16"/>
      <c r="M212" s="16"/>
      <c r="N212" s="23"/>
      <c r="O212" s="16"/>
      <c r="P212" s="23"/>
      <c r="Q212" s="16"/>
      <c r="R212" s="16"/>
      <c r="T212" s="23" t="str">
        <f>IF('PD5'!$S212&lt;&gt;"",'PD5'!$S212*VLOOKUP('PD5'!$R212,#REF!,2,0),"")</f>
        <v/>
      </c>
      <c r="U212" s="16"/>
      <c r="V212" s="16"/>
      <c r="W212" s="16"/>
      <c r="X212" s="16"/>
      <c r="Y212" s="16"/>
      <c r="Z212" s="16"/>
      <c r="AA212" s="16"/>
      <c r="AB212" s="16"/>
      <c r="AC212" s="16"/>
      <c r="AD212" s="16"/>
    </row>
    <row r="213" spans="1:30" ht="18" customHeight="1" x14ac:dyDescent="0.35">
      <c r="A213" s="239"/>
      <c r="B213" s="224"/>
      <c r="C213" s="224"/>
      <c r="D213" s="222"/>
      <c r="E213" s="222"/>
      <c r="F213" s="223"/>
      <c r="G213" s="432" t="str">
        <f>IF('PD5'!$F213&lt;&gt;"",'PD5'!$C213*'PD5'!$D213+E213,"")</f>
        <v/>
      </c>
      <c r="H213" s="432" t="str">
        <f>IF('PD5'!$G213&lt;&gt;"",'PD5'!$G213*VLOOKUP('PD5'!$F213,'Group Information'!$A$19:$B$25,2,0),"")</f>
        <v/>
      </c>
      <c r="I213" s="241"/>
      <c r="J213" s="16"/>
      <c r="K213" s="16"/>
      <c r="L213" s="16"/>
      <c r="M213" s="16"/>
      <c r="N213" s="23"/>
      <c r="O213" s="16"/>
      <c r="P213" s="23"/>
      <c r="Q213" s="16"/>
      <c r="R213" s="16"/>
      <c r="T213" s="23" t="str">
        <f>IF('PD5'!$S213&lt;&gt;"",'PD5'!$S213*VLOOKUP('PD5'!$R213,#REF!,2,0),"")</f>
        <v/>
      </c>
      <c r="U213" s="16"/>
      <c r="V213" s="16"/>
      <c r="W213" s="16"/>
      <c r="X213" s="16"/>
      <c r="Y213" s="16"/>
      <c r="Z213" s="16"/>
      <c r="AA213" s="16"/>
      <c r="AB213" s="16"/>
      <c r="AC213" s="16"/>
      <c r="AD213" s="16"/>
    </row>
    <row r="214" spans="1:30" ht="18" customHeight="1" x14ac:dyDescent="0.35">
      <c r="A214" s="239"/>
      <c r="B214" s="224"/>
      <c r="C214" s="224"/>
      <c r="D214" s="222"/>
      <c r="E214" s="222"/>
      <c r="F214" s="223"/>
      <c r="G214" s="432" t="str">
        <f>IF('PD5'!$F214&lt;&gt;"",'PD5'!$C214*'PD5'!$D214+E214,"")</f>
        <v/>
      </c>
      <c r="H214" s="432" t="str">
        <f>IF('PD5'!$G214&lt;&gt;"",'PD5'!$G214*VLOOKUP('PD5'!$F214,'Group Information'!$A$19:$B$25,2,0),"")</f>
        <v/>
      </c>
      <c r="I214" s="241"/>
      <c r="J214" s="16"/>
      <c r="K214" s="16"/>
      <c r="L214" s="16"/>
      <c r="M214" s="16"/>
      <c r="N214" s="23"/>
      <c r="O214" s="16"/>
      <c r="P214" s="23"/>
      <c r="Q214" s="16"/>
      <c r="R214" s="16"/>
      <c r="T214" s="23" t="str">
        <f>IF('PD5'!$S214&lt;&gt;"",'PD5'!$S214*VLOOKUP('PD5'!$R214,#REF!,2,0),"")</f>
        <v/>
      </c>
      <c r="U214" s="16"/>
      <c r="V214" s="16"/>
      <c r="W214" s="16"/>
      <c r="X214" s="16"/>
      <c r="Y214" s="16"/>
      <c r="Z214" s="16"/>
      <c r="AA214" s="16"/>
      <c r="AB214" s="16"/>
      <c r="AC214" s="16"/>
      <c r="AD214" s="16"/>
    </row>
    <row r="215" spans="1:30" ht="18" customHeight="1" x14ac:dyDescent="0.35">
      <c r="A215" s="239"/>
      <c r="B215" s="224"/>
      <c r="C215" s="224"/>
      <c r="D215" s="222"/>
      <c r="E215" s="222"/>
      <c r="F215" s="223"/>
      <c r="G215" s="432" t="str">
        <f>IF('PD5'!$F215&lt;&gt;"",'PD5'!$C215*'PD5'!$D215+E215,"")</f>
        <v/>
      </c>
      <c r="H215" s="432" t="str">
        <f>IF('PD5'!$G215&lt;&gt;"",'PD5'!$G215*VLOOKUP('PD5'!$F215,'Group Information'!$A$19:$B$25,2,0),"")</f>
        <v/>
      </c>
      <c r="I215" s="241"/>
      <c r="J215" s="16"/>
      <c r="K215" s="16"/>
      <c r="L215" s="16"/>
      <c r="M215" s="16"/>
      <c r="N215" s="23"/>
      <c r="O215" s="16"/>
      <c r="P215" s="23"/>
      <c r="Q215" s="16"/>
      <c r="R215" s="16"/>
      <c r="T215" s="23" t="str">
        <f>IF('PD5'!$S215&lt;&gt;"",'PD5'!$S215*VLOOKUP('PD5'!$R215,#REF!,2,0),"")</f>
        <v/>
      </c>
      <c r="U215" s="16"/>
      <c r="V215" s="16"/>
      <c r="W215" s="16"/>
      <c r="X215" s="16"/>
      <c r="Y215" s="16"/>
      <c r="Z215" s="16"/>
      <c r="AA215" s="16"/>
      <c r="AB215" s="16"/>
      <c r="AC215" s="16"/>
      <c r="AD215" s="16"/>
    </row>
    <row r="216" spans="1:30" ht="18" customHeight="1" x14ac:dyDescent="0.35">
      <c r="A216" s="239"/>
      <c r="B216" s="224"/>
      <c r="C216" s="224"/>
      <c r="D216" s="222"/>
      <c r="E216" s="222"/>
      <c r="F216" s="223"/>
      <c r="G216" s="432" t="str">
        <f>IF('PD5'!$F216&lt;&gt;"",'PD5'!$C216*'PD5'!$D216+E216,"")</f>
        <v/>
      </c>
      <c r="H216" s="432" t="str">
        <f>IF('PD5'!$G216&lt;&gt;"",'PD5'!$G216*VLOOKUP('PD5'!$F216,'Group Information'!$A$19:$B$25,2,0),"")</f>
        <v/>
      </c>
      <c r="I216" s="241"/>
      <c r="J216" s="16"/>
      <c r="K216" s="16"/>
      <c r="L216" s="16"/>
      <c r="M216" s="16"/>
      <c r="N216" s="23"/>
      <c r="O216" s="16"/>
      <c r="P216" s="23"/>
      <c r="Q216" s="16"/>
      <c r="R216" s="16"/>
      <c r="T216" s="23" t="str">
        <f>IF('PD5'!$S216&lt;&gt;"",'PD5'!$S216*VLOOKUP('PD5'!$R216,#REF!,2,0),"")</f>
        <v/>
      </c>
      <c r="U216" s="16"/>
      <c r="V216" s="16"/>
      <c r="W216" s="16"/>
      <c r="X216" s="16"/>
      <c r="Y216" s="16"/>
      <c r="Z216" s="16"/>
      <c r="AA216" s="16"/>
      <c r="AB216" s="16"/>
      <c r="AC216" s="16"/>
      <c r="AD216" s="16"/>
    </row>
    <row r="217" spans="1:30" ht="18" customHeight="1" x14ac:dyDescent="0.35">
      <c r="A217" s="239"/>
      <c r="B217" s="224"/>
      <c r="C217" s="224"/>
      <c r="D217" s="222"/>
      <c r="E217" s="222"/>
      <c r="F217" s="223"/>
      <c r="G217" s="432" t="str">
        <f>IF('PD5'!$F217&lt;&gt;"",'PD5'!$C217*'PD5'!$D217+E217,"")</f>
        <v/>
      </c>
      <c r="H217" s="432" t="str">
        <f>IF('PD5'!$G217&lt;&gt;"",'PD5'!$G217*VLOOKUP('PD5'!$F217,'Group Information'!$A$19:$B$25,2,0),"")</f>
        <v/>
      </c>
      <c r="I217" s="241"/>
      <c r="J217" s="16"/>
      <c r="K217" s="16"/>
      <c r="L217" s="16"/>
      <c r="M217" s="16"/>
      <c r="N217" s="23"/>
      <c r="O217" s="16"/>
      <c r="P217" s="23"/>
      <c r="Q217" s="16"/>
      <c r="R217" s="16"/>
      <c r="T217" s="23" t="str">
        <f>IF('PD5'!$S217&lt;&gt;"",'PD5'!$S217*VLOOKUP('PD5'!$R217,#REF!,2,0),"")</f>
        <v/>
      </c>
      <c r="U217" s="16"/>
      <c r="V217" s="16"/>
      <c r="W217" s="16"/>
      <c r="X217" s="16"/>
      <c r="Y217" s="16"/>
      <c r="Z217" s="16"/>
      <c r="AA217" s="16"/>
      <c r="AB217" s="16"/>
      <c r="AC217" s="16"/>
      <c r="AD217" s="16"/>
    </row>
    <row r="218" spans="1:30" ht="18" customHeight="1" x14ac:dyDescent="0.35">
      <c r="A218" s="239"/>
      <c r="B218" s="224"/>
      <c r="C218" s="224"/>
      <c r="D218" s="222"/>
      <c r="E218" s="222"/>
      <c r="F218" s="223"/>
      <c r="G218" s="432" t="str">
        <f>IF('PD5'!$F218&lt;&gt;"",'PD5'!$C218*'PD5'!$D218+E218,"")</f>
        <v/>
      </c>
      <c r="H218" s="432" t="str">
        <f>IF('PD5'!$G218&lt;&gt;"",'PD5'!$G218*VLOOKUP('PD5'!$F218,'Group Information'!$A$19:$B$25,2,0),"")</f>
        <v/>
      </c>
      <c r="I218" s="241"/>
      <c r="J218" s="16"/>
      <c r="K218" s="16"/>
      <c r="L218" s="16"/>
      <c r="M218" s="16"/>
      <c r="N218" s="23"/>
      <c r="O218" s="16"/>
      <c r="P218" s="23"/>
      <c r="Q218" s="16"/>
      <c r="R218" s="16"/>
      <c r="T218" s="23" t="str">
        <f>IF('PD5'!$S218&lt;&gt;"",'PD5'!$S218*VLOOKUP('PD5'!$R218,#REF!,2,0),"")</f>
        <v/>
      </c>
      <c r="U218" s="16"/>
      <c r="V218" s="16"/>
      <c r="W218" s="16"/>
      <c r="X218" s="16"/>
      <c r="Y218" s="16"/>
      <c r="Z218" s="16"/>
      <c r="AA218" s="16"/>
      <c r="AB218" s="16"/>
      <c r="AC218" s="16"/>
      <c r="AD218" s="16"/>
    </row>
    <row r="219" spans="1:30" ht="18" customHeight="1" x14ac:dyDescent="0.35">
      <c r="A219" s="239"/>
      <c r="B219" s="224"/>
      <c r="C219" s="224"/>
      <c r="D219" s="222"/>
      <c r="E219" s="222"/>
      <c r="F219" s="223"/>
      <c r="G219" s="432" t="str">
        <f>IF('PD5'!$F219&lt;&gt;"",'PD5'!$C219*'PD5'!$D219+E219,"")</f>
        <v/>
      </c>
      <c r="H219" s="432" t="str">
        <f>IF('PD5'!$G219&lt;&gt;"",'PD5'!$G219*VLOOKUP('PD5'!$F219,'Group Information'!$A$19:$B$25,2,0),"")</f>
        <v/>
      </c>
      <c r="I219" s="241"/>
      <c r="J219" s="16"/>
      <c r="K219" s="16"/>
      <c r="L219" s="16"/>
      <c r="M219" s="16"/>
      <c r="N219" s="23"/>
      <c r="O219" s="16"/>
      <c r="P219" s="23"/>
      <c r="Q219" s="16"/>
      <c r="R219" s="16"/>
      <c r="T219" s="23" t="str">
        <f>IF('PD5'!$S219&lt;&gt;"",'PD5'!$S219*VLOOKUP('PD5'!$R219,#REF!,2,0),"")</f>
        <v/>
      </c>
      <c r="U219" s="16"/>
      <c r="V219" s="16"/>
      <c r="W219" s="16"/>
      <c r="X219" s="16"/>
      <c r="Y219" s="16"/>
      <c r="Z219" s="16"/>
      <c r="AA219" s="16"/>
      <c r="AB219" s="16"/>
      <c r="AC219" s="16"/>
      <c r="AD219" s="16"/>
    </row>
    <row r="220" spans="1:30" ht="18" customHeight="1" x14ac:dyDescent="0.35">
      <c r="A220" s="239"/>
      <c r="B220" s="224"/>
      <c r="C220" s="224"/>
      <c r="D220" s="222"/>
      <c r="E220" s="222"/>
      <c r="F220" s="223"/>
      <c r="G220" s="432" t="str">
        <f>IF('PD5'!$F220&lt;&gt;"",'PD5'!$C220*'PD5'!$D220+E220,"")</f>
        <v/>
      </c>
      <c r="H220" s="432" t="str">
        <f>IF('PD5'!$G220&lt;&gt;"",'PD5'!$G220*VLOOKUP('PD5'!$F220,'Group Information'!$A$19:$B$25,2,0),"")</f>
        <v/>
      </c>
      <c r="I220" s="241"/>
      <c r="J220" s="16"/>
      <c r="K220" s="16"/>
      <c r="L220" s="16"/>
      <c r="M220" s="16"/>
      <c r="N220" s="23"/>
      <c r="O220" s="16"/>
      <c r="P220" s="23"/>
      <c r="Q220" s="16"/>
      <c r="R220" s="16"/>
      <c r="T220" s="23" t="str">
        <f>IF('PD5'!$S220&lt;&gt;"",'PD5'!$S220*VLOOKUP('PD5'!$R220,#REF!,2,0),"")</f>
        <v/>
      </c>
      <c r="U220" s="16"/>
      <c r="V220" s="16"/>
      <c r="W220" s="16"/>
      <c r="X220" s="16"/>
      <c r="Y220" s="16"/>
      <c r="Z220" s="16"/>
      <c r="AA220" s="16"/>
      <c r="AB220" s="16"/>
      <c r="AC220" s="16"/>
      <c r="AD220" s="16"/>
    </row>
    <row r="221" spans="1:30" ht="18" customHeight="1" x14ac:dyDescent="0.35">
      <c r="A221" s="239"/>
      <c r="B221" s="224"/>
      <c r="C221" s="224"/>
      <c r="D221" s="222"/>
      <c r="E221" s="222"/>
      <c r="F221" s="223"/>
      <c r="G221" s="432" t="str">
        <f>IF('PD5'!$F221&lt;&gt;"",'PD5'!$C221*'PD5'!$D221+E221,"")</f>
        <v/>
      </c>
      <c r="H221" s="432" t="str">
        <f>IF('PD5'!$G221&lt;&gt;"",'PD5'!$G221*VLOOKUP('PD5'!$F221,'Group Information'!$A$19:$B$25,2,0),"")</f>
        <v/>
      </c>
      <c r="I221" s="241"/>
      <c r="J221" s="16"/>
      <c r="K221" s="16"/>
      <c r="L221" s="16"/>
      <c r="M221" s="16"/>
      <c r="N221" s="23"/>
      <c r="O221" s="16"/>
      <c r="P221" s="23"/>
      <c r="Q221" s="16"/>
      <c r="R221" s="16"/>
      <c r="T221" s="23" t="str">
        <f>IF('PD5'!$S221&lt;&gt;"",'PD5'!$S221*VLOOKUP('PD5'!$R221,#REF!,2,0),"")</f>
        <v/>
      </c>
      <c r="U221" s="16"/>
      <c r="V221" s="16"/>
      <c r="W221" s="16"/>
      <c r="X221" s="16"/>
      <c r="Y221" s="16"/>
      <c r="Z221" s="16"/>
      <c r="AA221" s="16"/>
      <c r="AB221" s="16"/>
      <c r="AC221" s="16"/>
      <c r="AD221" s="16"/>
    </row>
    <row r="222" spans="1:30" ht="18" customHeight="1" x14ac:dyDescent="0.35">
      <c r="A222" s="239"/>
      <c r="B222" s="224"/>
      <c r="C222" s="224"/>
      <c r="D222" s="222"/>
      <c r="E222" s="222"/>
      <c r="F222" s="223"/>
      <c r="G222" s="432" t="str">
        <f>IF('PD5'!$F222&lt;&gt;"",'PD5'!$C222*'PD5'!$D222+E222,"")</f>
        <v/>
      </c>
      <c r="H222" s="432" t="str">
        <f>IF('PD5'!$G222&lt;&gt;"",'PD5'!$G222*VLOOKUP('PD5'!$F222,'Group Information'!$A$19:$B$25,2,0),"")</f>
        <v/>
      </c>
      <c r="I222" s="241"/>
      <c r="J222" s="16"/>
      <c r="K222" s="16"/>
      <c r="L222" s="16"/>
      <c r="M222" s="16"/>
      <c r="N222" s="23"/>
      <c r="O222" s="16"/>
      <c r="P222" s="23"/>
      <c r="Q222" s="16"/>
      <c r="R222" s="16"/>
      <c r="T222" s="23" t="str">
        <f>IF('PD5'!$S222&lt;&gt;"",'PD5'!$S222*VLOOKUP('PD5'!$R222,#REF!,2,0),"")</f>
        <v/>
      </c>
      <c r="U222" s="16"/>
      <c r="V222" s="16"/>
      <c r="W222" s="16"/>
      <c r="X222" s="16"/>
      <c r="Y222" s="16"/>
      <c r="Z222" s="16"/>
      <c r="AA222" s="16"/>
      <c r="AB222" s="16"/>
      <c r="AC222" s="16"/>
      <c r="AD222" s="16"/>
    </row>
    <row r="223" spans="1:30" ht="18" customHeight="1" x14ac:dyDescent="0.35">
      <c r="A223" s="239"/>
      <c r="B223" s="224"/>
      <c r="C223" s="224"/>
      <c r="D223" s="222"/>
      <c r="E223" s="222"/>
      <c r="F223" s="223"/>
      <c r="G223" s="432" t="str">
        <f>IF('PD5'!$F223&lt;&gt;"",'PD5'!$C223*'PD5'!$D223+E223,"")</f>
        <v/>
      </c>
      <c r="H223" s="432" t="str">
        <f>IF('PD5'!$G223&lt;&gt;"",'PD5'!$G223*VLOOKUP('PD5'!$F223,'Group Information'!$A$19:$B$25,2,0),"")</f>
        <v/>
      </c>
      <c r="I223" s="241"/>
      <c r="J223" s="16"/>
      <c r="K223" s="16"/>
      <c r="L223" s="16"/>
      <c r="M223" s="16"/>
      <c r="N223" s="23"/>
      <c r="O223" s="16"/>
      <c r="P223" s="23"/>
      <c r="Q223" s="16"/>
      <c r="R223" s="16"/>
      <c r="T223" s="23" t="str">
        <f>IF('PD5'!$S223&lt;&gt;"",'PD5'!$S223*VLOOKUP('PD5'!$R223,#REF!,2,0),"")</f>
        <v/>
      </c>
      <c r="U223" s="16"/>
      <c r="V223" s="16"/>
      <c r="W223" s="16"/>
      <c r="X223" s="16"/>
      <c r="Y223" s="16"/>
      <c r="Z223" s="16"/>
      <c r="AA223" s="16"/>
      <c r="AB223" s="16"/>
      <c r="AC223" s="16"/>
      <c r="AD223" s="16"/>
    </row>
    <row r="224" spans="1:30" ht="18" customHeight="1" x14ac:dyDescent="0.35">
      <c r="A224" s="239"/>
      <c r="B224" s="224"/>
      <c r="C224" s="224"/>
      <c r="D224" s="222"/>
      <c r="E224" s="222"/>
      <c r="F224" s="223"/>
      <c r="G224" s="432" t="str">
        <f>IF('PD5'!$F224&lt;&gt;"",'PD5'!$C224*'PD5'!$D224+E224,"")</f>
        <v/>
      </c>
      <c r="H224" s="432" t="str">
        <f>IF('PD5'!$G224&lt;&gt;"",'PD5'!$G224*VLOOKUP('PD5'!$F224,'Group Information'!$A$19:$B$25,2,0),"")</f>
        <v/>
      </c>
      <c r="I224" s="241"/>
      <c r="J224" s="16"/>
      <c r="K224" s="16"/>
      <c r="L224" s="16"/>
      <c r="M224" s="16"/>
      <c r="N224" s="23"/>
      <c r="O224" s="16"/>
      <c r="P224" s="23"/>
      <c r="Q224" s="16"/>
      <c r="R224" s="16"/>
      <c r="T224" s="23" t="str">
        <f>IF('PD5'!$S224&lt;&gt;"",'PD5'!$S224*VLOOKUP('PD5'!$R224,#REF!,2,0),"")</f>
        <v/>
      </c>
      <c r="U224" s="16"/>
      <c r="V224" s="16"/>
      <c r="W224" s="16"/>
      <c r="X224" s="16"/>
      <c r="Y224" s="16"/>
      <c r="Z224" s="16"/>
      <c r="AA224" s="16"/>
      <c r="AB224" s="16"/>
      <c r="AC224" s="16"/>
      <c r="AD224" s="16"/>
    </row>
    <row r="225" spans="1:30" ht="18" customHeight="1" x14ac:dyDescent="0.35">
      <c r="A225" s="242"/>
      <c r="B225" s="243"/>
      <c r="C225" s="243"/>
      <c r="D225" s="244"/>
      <c r="E225" s="244"/>
      <c r="F225" s="245"/>
      <c r="G225" s="433" t="str">
        <f>IF('PD5'!$F225&lt;&gt;"",'PD5'!$C225*'PD5'!$D225+E225,"")</f>
        <v/>
      </c>
      <c r="H225" s="433" t="str">
        <f>IF('PD5'!$G225&lt;&gt;"",'PD5'!$G225*VLOOKUP('PD5'!$F225,'Group Information'!$A$19:$B$25,2,0),"")</f>
        <v/>
      </c>
      <c r="I225" s="246"/>
      <c r="J225" s="16"/>
      <c r="K225" s="16"/>
      <c r="L225" s="16"/>
      <c r="M225" s="16"/>
      <c r="N225" s="23"/>
      <c r="O225" s="16"/>
      <c r="P225" s="23"/>
      <c r="Q225" s="16"/>
      <c r="R225" s="16"/>
      <c r="T225" s="23" t="str">
        <f>IF('PD5'!$S225&lt;&gt;"",'PD5'!$S225*VLOOKUP('PD5'!$R225,#REF!,2,0),"")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IF('PD5'!$W226&lt;&gt;"",'PD5'!$W226*VLOOKUP('PD5'!$V226,#REF!,2,0),"")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IF('PD5'!$V227&lt;&gt;"",'PD5'!$V227*VLOOKUP('PD5'!$U227,#REF!,2,0),"")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IF('PD5'!$V228&lt;&gt;"",'PD5'!$V228*VLOOKUP('PD5'!$U228,#REF!,2,0),"")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IF('PD5'!$V229&lt;&gt;"",'PD5'!$V229*VLOOKUP('PD5'!$U229,#REF!,2,0),"")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IF('PD5'!$V230&lt;&gt;"",'PD5'!$V230*VLOOKUP('PD5'!$U230,#REF!,2,0),"")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IF('PD5'!$V231&lt;&gt;"",'PD5'!$V231*VLOOKUP('PD5'!$U231,#REF!,2,0),"")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IF('PD5'!$V232&lt;&gt;"",'PD5'!$V232*VLOOKUP('PD5'!$U232,#REF!,2,0),"")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IF('PD5'!$V233&lt;&gt;"",'PD5'!$V233*VLOOKUP('PD5'!$U233,#REF!,2,0),"")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IF('PD5'!$V234&lt;&gt;"",'PD5'!$V234*VLOOKUP('PD5'!$U234,#REF!,2,0),"")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IF('PD5'!$V235&lt;&gt;"",'PD5'!$V235*VLOOKUP('PD5'!$U235,#REF!,2,0),"")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IF('PD5'!$V236&lt;&gt;"",'PD5'!$V236*VLOOKUP('PD5'!$U236,#REF!,2,0),"")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IF('PD5'!$V237&lt;&gt;"",'PD5'!$V237*VLOOKUP('PD5'!$U237,#REF!,2,0),"")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IF('PD5'!$V238&lt;&gt;"",'PD5'!$V238*VLOOKUP('PD5'!$U238,#REF!,2,0),"")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IF('PD5'!$V239&lt;&gt;"",'PD5'!$V239*VLOOKUP('PD5'!$U239,#REF!,2,0),"")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IF('PD5'!$V240&lt;&gt;"",'PD5'!$V240*VLOOKUP('PD5'!$U240,#REF!,2,0),"")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IF('PD5'!$V241&lt;&gt;"",'PD5'!$V241*VLOOKUP('PD5'!$U241,#REF!,2,0),"")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IF('PD5'!$V242&lt;&gt;"",'PD5'!$V242*VLOOKUP('PD5'!$U242,#REF!,2,0),"")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IF('PD5'!$V243&lt;&gt;"",'PD5'!$V243*VLOOKUP('PD5'!$U243,#REF!,2,0),"")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IF('PD5'!$V244&lt;&gt;"",'PD5'!$V244*VLOOKUP('PD5'!$U244,#REF!,2,0),"")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IF('PD5'!$V245&lt;&gt;"",'PD5'!$V245*VLOOKUP('PD5'!$U245,#REF!,2,0),"")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IF('PD5'!$V246&lt;&gt;"",'PD5'!$V246*VLOOKUP('PD5'!$U246,#REF!,2,0),"")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IF('PD5'!$V247&lt;&gt;"",'PD5'!$V247*VLOOKUP('PD5'!$U247,#REF!,2,0),"")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IF('PD5'!$V248&lt;&gt;"",'PD5'!$V248*VLOOKUP('PD5'!$U248,#REF!,2,0),"")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IF('PD5'!$V249&lt;&gt;"",'PD5'!$V249*VLOOKUP('PD5'!$U249,#REF!,2,0),"")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IF('PD5'!$V250&lt;&gt;"",'PD5'!$V250*VLOOKUP('PD5'!$U250,#REF!,2,0),"")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IF('PD5'!$V251&lt;&gt;"",'PD5'!$V251*VLOOKUP('PD5'!$U251,#REF!,2,0),"")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IF('PD5'!$V252&lt;&gt;"",'PD5'!$V252*VLOOKUP('PD5'!$U252,#REF!,2,0),"")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IF('PD5'!$V253&lt;&gt;"",'PD5'!$V253*VLOOKUP('PD5'!$U253,#REF!,2,0),"")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IF('PD5'!$V254&lt;&gt;"",'PD5'!$V254*VLOOKUP('PD5'!$U254,#REF!,2,0),"")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IF('PD5'!$V255&lt;&gt;"",'PD5'!$V255*VLOOKUP('PD5'!$U255,#REF!,2,0),"")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IF('PD5'!$V256&lt;&gt;"",'PD5'!$V256*VLOOKUP('PD5'!$U256,#REF!,2,0),"")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IF('PD5'!$V257&lt;&gt;"",'PD5'!$V257*VLOOKUP('PD5'!$U257,#REF!,2,0),"")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IF('PD5'!$V258&lt;&gt;"",'PD5'!$V258*VLOOKUP('PD5'!$U258,#REF!,2,0),"")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IF('PD5'!$V259&lt;&gt;"",'PD5'!$V259*VLOOKUP('PD5'!$U259,#REF!,2,0),"")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IF('PD5'!$V260&lt;&gt;"",'PD5'!$V260*VLOOKUP('PD5'!$U260,#REF!,2,0),"")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IF('PD5'!$V261&lt;&gt;"",'PD5'!$V261*VLOOKUP('PD5'!$U261,#REF!,2,0),"")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IF('PD5'!$V262&lt;&gt;"",'PD5'!$V262*VLOOKUP('PD5'!$U262,#REF!,2,0),"")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IF('PD5'!$V263&lt;&gt;"",'PD5'!$V263*VLOOKUP('PD5'!$U263,#REF!,2,0),"")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IF('PD5'!$V264&lt;&gt;"",'PD5'!$V264*VLOOKUP('PD5'!$U264,#REF!,2,0),"")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IF('PD5'!$V265&lt;&gt;"",'PD5'!$V265*VLOOKUP('PD5'!$U265,#REF!,2,0),"")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IF('PD5'!$V266&lt;&gt;"",'PD5'!$V266*VLOOKUP('PD5'!$U266,#REF!,2,0),"")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IF('PD5'!$V267&lt;&gt;"",'PD5'!$V267*VLOOKUP('PD5'!$U267,#REF!,2,0),"")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IF('PD5'!$V268&lt;&gt;"",'PD5'!$V268*VLOOKUP('PD5'!$U268,#REF!,2,0),"")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IF('PD5'!$V269&lt;&gt;"",'PD5'!$V269*VLOOKUP('PD5'!$U269,#REF!,2,0),"")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IF('PD5'!$V270&lt;&gt;"",'PD5'!$V270*VLOOKUP('PD5'!$U270,#REF!,2,0),"")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IF('PD5'!$V271&lt;&gt;"",'PD5'!$V271*VLOOKUP('PD5'!$U271,#REF!,2,0),"")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IF('PD5'!$V272&lt;&gt;"",'PD5'!$V272*VLOOKUP('PD5'!$U272,#REF!,2,0),"")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IF('PD5'!$V273&lt;&gt;"",'PD5'!$V273*VLOOKUP('PD5'!$U273,#REF!,2,0),"")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IF('PD5'!$V274&lt;&gt;"",'PD5'!$V274*VLOOKUP('PD5'!$U274,#REF!,2,0),"")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IF('PD5'!$V275&lt;&gt;"",'PD5'!$V275*VLOOKUP('PD5'!$U275,#REF!,2,0),"")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IF('PD5'!$V276&lt;&gt;"",'PD5'!$V276*VLOOKUP('PD5'!$U276,#REF!,2,0),"")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IF('PD5'!$V277&lt;&gt;"",'PD5'!$V277*VLOOKUP('PD5'!$U277,#REF!,2,0),"")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IF('PD5'!$V278&lt;&gt;"",'PD5'!$V278*VLOOKUP('PD5'!$U278,#REF!,2,0),"")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IF('PD5'!$V279&lt;&gt;"",'PD5'!$V279*VLOOKUP('PD5'!$U279,#REF!,2,0),"")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IF('PD5'!$V280&lt;&gt;"",'PD5'!$V280*VLOOKUP('PD5'!$U280,#REF!,2,0),"")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IF('PD5'!$V281&lt;&gt;"",'PD5'!$V281*VLOOKUP('PD5'!$U281,#REF!,2,0),"")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IF('PD5'!$V282&lt;&gt;"",'PD5'!$V282*VLOOKUP('PD5'!$U282,#REF!,2,0),"")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IF('PD5'!$V283&lt;&gt;"",'PD5'!$V283*VLOOKUP('PD5'!$U283,#REF!,2,0),"")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IF('PD5'!$V284&lt;&gt;"",'PD5'!$V284*VLOOKUP('PD5'!$U284,#REF!,2,0),"")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IF('PD5'!$V285&lt;&gt;"",'PD5'!$V285*VLOOKUP('PD5'!$U285,#REF!,2,0),"")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IF('PD5'!$V286&lt;&gt;"",'PD5'!$V286*VLOOKUP('PD5'!$U286,#REF!,2,0),"")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IF('PD5'!$V287&lt;&gt;"",'PD5'!$V287*VLOOKUP('PD5'!$U287,#REF!,2,0),"")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IF('PD5'!$V288&lt;&gt;"",'PD5'!$V288*VLOOKUP('PD5'!$U288,#REF!,2,0),"")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IF('PD5'!$V289&lt;&gt;"",'PD5'!$V289*VLOOKUP('PD5'!$U289,#REF!,2,0),"")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IF('PD5'!$V290&lt;&gt;"",'PD5'!$V290*VLOOKUP('PD5'!$U290,#REF!,2,0),"")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IF('PD5'!$V291&lt;&gt;"",'PD5'!$V291*VLOOKUP('PD5'!$U291,#REF!,2,0),"")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IF('PD5'!$V292&lt;&gt;"",'PD5'!$V292*VLOOKUP('PD5'!$U292,#REF!,2,0),"")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IF('PD5'!$V293&lt;&gt;"",'PD5'!$V293*VLOOKUP('PD5'!$U293,#REF!,2,0),"")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IF('PD5'!$V294&lt;&gt;"",'PD5'!$V294*VLOOKUP('PD5'!$U294,#REF!,2,0),"")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IF('PD5'!$V295&lt;&gt;"",'PD5'!$V295*VLOOKUP('PD5'!$U295,#REF!,2,0),"")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IF('PD5'!$V296&lt;&gt;"",'PD5'!$V296*VLOOKUP('PD5'!$U296,#REF!,2,0),"")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IF('PD5'!$V297&lt;&gt;"",'PD5'!$V297*VLOOKUP('PD5'!$U297,#REF!,2,0),"")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IF('PD5'!$V298&lt;&gt;"",'PD5'!$V298*VLOOKUP('PD5'!$U298,#REF!,2,0),"")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IF('PD5'!$V299&lt;&gt;"",'PD5'!$V299*VLOOKUP('PD5'!$U299,#REF!,2,0),"")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IF('PD5'!$V300&lt;&gt;"",'PD5'!$V300*VLOOKUP('PD5'!$U300,#REF!,2,0),"")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IF('PD5'!$V301&lt;&gt;"",'PD5'!$V301*VLOOKUP('PD5'!$U301,#REF!,2,0),"")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IF('PD5'!$V302&lt;&gt;"",'PD5'!$V302*VLOOKUP('PD5'!$U302,#REF!,2,0),"")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IF('PD5'!$V303&lt;&gt;"",'PD5'!$V303*VLOOKUP('PD5'!$U303,#REF!,2,0),"")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IF('PD5'!$V304&lt;&gt;"",'PD5'!$V304*VLOOKUP('PD5'!$U304,#REF!,2,0),"")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IF('PD5'!$V305&lt;&gt;"",'PD5'!$V305*VLOOKUP('PD5'!$U305,#REF!,2,0),"")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IF('PD5'!$V306&lt;&gt;"",'PD5'!$V306*VLOOKUP('PD5'!$U306,#REF!,2,0),"")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IF('PD5'!$V307&lt;&gt;"",'PD5'!$V307*VLOOKUP('PD5'!$U307,#REF!,2,0),"")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IF('PD5'!$V308&lt;&gt;"",'PD5'!$V308*VLOOKUP('PD5'!$U308,#REF!,2,0),"")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IF('PD5'!$V309&lt;&gt;"",'PD5'!$V309*VLOOKUP('PD5'!$U309,#REF!,2,0),"")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IF('PD5'!$V310&lt;&gt;"",'PD5'!$V310*VLOOKUP('PD5'!$U310,#REF!,2,0),"")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IF('PD5'!$V311&lt;&gt;"",'PD5'!$V311*VLOOKUP('PD5'!$U311,#REF!,2,0),"")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IF('PD5'!$V312&lt;&gt;"",'PD5'!$V312*VLOOKUP('PD5'!$U312,#REF!,2,0),"")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IF('PD5'!$V313&lt;&gt;"",'PD5'!$V313*VLOOKUP('PD5'!$U313,#REF!,2,0),"")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IF('PD5'!$V314&lt;&gt;"",'PD5'!$V314*VLOOKUP('PD5'!$U314,#REF!,2,0),"")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IF('PD5'!$V315&lt;&gt;"",'PD5'!$V315*VLOOKUP('PD5'!$U315,#REF!,2,0),"")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IF('PD5'!$V316&lt;&gt;"",'PD5'!$V316*VLOOKUP('PD5'!$U316,#REF!,2,0),"")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IF('PD5'!$V317&lt;&gt;"",'PD5'!$V317*VLOOKUP('PD5'!$U317,#REF!,2,0),"")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IF('PD5'!$V318&lt;&gt;"",'PD5'!$V318*VLOOKUP('PD5'!$U318,#REF!,2,0),"")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IF('PD5'!$V319&lt;&gt;"",'PD5'!$V319*VLOOKUP('PD5'!$U319,#REF!,2,0),"")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IF('PD5'!$V320&lt;&gt;"",'PD5'!$V320*VLOOKUP('PD5'!$U320,#REF!,2,0),"")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IF('PD5'!$V321&lt;&gt;"",'PD5'!$V321*VLOOKUP('PD5'!$U321,#REF!,2,0),"")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IF('PD5'!$V322&lt;&gt;"",'PD5'!$V322*VLOOKUP('PD5'!$U322,#REF!,2,0),"")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IF('PD5'!$V323&lt;&gt;"",'PD5'!$V323*VLOOKUP('PD5'!$U323,#REF!,2,0),"")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IF('PD5'!$V324&lt;&gt;"",'PD5'!$V324*VLOOKUP('PD5'!$U324,#REF!,2,0),"")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IF('PD5'!$V325&lt;&gt;"",'PD5'!$V325*VLOOKUP('PD5'!$U325,#REF!,2,0),"")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IF('PD5'!$V326&lt;&gt;"",'PD5'!$V326*VLOOKUP('PD5'!$U326,#REF!,2,0),"")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IF('PD5'!$V327&lt;&gt;"",'PD5'!$V327*VLOOKUP('PD5'!$U327,#REF!,2,0),"")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IF('PD5'!$V328&lt;&gt;"",'PD5'!$V328*VLOOKUP('PD5'!$U328,#REF!,2,0),"")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IF('PD5'!$V329&lt;&gt;"",'PD5'!$V329*VLOOKUP('PD5'!$U329,#REF!,2,0),"")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IF('PD5'!$V330&lt;&gt;"",'PD5'!$V330*VLOOKUP('PD5'!$U330,#REF!,2,0),"")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IF('PD5'!$V331&lt;&gt;"",'PD5'!$V331*VLOOKUP('PD5'!$U331,#REF!,2,0),"")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IF('PD5'!$V332&lt;&gt;"",'PD5'!$V332*VLOOKUP('PD5'!$U332,#REF!,2,0),"")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IF('PD5'!$V333&lt;&gt;"",'PD5'!$V333*VLOOKUP('PD5'!$U333,#REF!,2,0),"")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IF('PD5'!$V334&lt;&gt;"",'PD5'!$V334*VLOOKUP('PD5'!$U334,#REF!,2,0),"")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IF('PD5'!$V335&lt;&gt;"",'PD5'!$V335*VLOOKUP('PD5'!$U335,#REF!,2,0),"")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IF('PD5'!$V336&lt;&gt;"",'PD5'!$V336*VLOOKUP('PD5'!$U336,#REF!,2,0),"")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IF('PD5'!$V337&lt;&gt;"",'PD5'!$V337*VLOOKUP('PD5'!$U337,#REF!,2,0),"")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IF('PD5'!$V338&lt;&gt;"",'PD5'!$V338*VLOOKUP('PD5'!$U338,#REF!,2,0),"")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IF('PD5'!$V339&lt;&gt;"",'PD5'!$V339*VLOOKUP('PD5'!$U339,#REF!,2,0),"")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IF('PD5'!$V340&lt;&gt;"",'PD5'!$V340*VLOOKUP('PD5'!$U340,#REF!,2,0),"")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IF('PD5'!$V341&lt;&gt;"",'PD5'!$V341*VLOOKUP('PD5'!$U341,#REF!,2,0),"")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IF('PD5'!$V342&lt;&gt;"",'PD5'!$V342*VLOOKUP('PD5'!$U342,#REF!,2,0),"")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IF('PD5'!$V343&lt;&gt;"",'PD5'!$V343*VLOOKUP('PD5'!$U343,#REF!,2,0),"")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IF('PD5'!$V344&lt;&gt;"",'PD5'!$V344*VLOOKUP('PD5'!$U344,#REF!,2,0),"")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IF('PD5'!$V345&lt;&gt;"",'PD5'!$V345*VLOOKUP('PD5'!$U345,#REF!,2,0),"")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IF('PD5'!$V346&lt;&gt;"",'PD5'!$V346*VLOOKUP('PD5'!$U346,#REF!,2,0),"")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IF('PD5'!$V347&lt;&gt;"",'PD5'!$V347*VLOOKUP('PD5'!$U347,#REF!,2,0),"")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IF('PD5'!$V348&lt;&gt;"",'PD5'!$V348*VLOOKUP('PD5'!$U348,#REF!,2,0),"")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IF('PD5'!$V349&lt;&gt;"",'PD5'!$V349*VLOOKUP('PD5'!$U349,#REF!,2,0),"")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IF('PD5'!$V350&lt;&gt;"",'PD5'!$V350*VLOOKUP('PD5'!$U350,#REF!,2,0),"")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IF('PD5'!$V351&lt;&gt;"",'PD5'!$V351*VLOOKUP('PD5'!$U351,#REF!,2,0),"")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IF('PD5'!$V352&lt;&gt;"",'PD5'!$V352*VLOOKUP('PD5'!$U352,#REF!,2,0),"")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IF('PD5'!$V353&lt;&gt;"",'PD5'!$V353*VLOOKUP('PD5'!$U353,#REF!,2,0),"")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IF('PD5'!$V354&lt;&gt;"",'PD5'!$V354*VLOOKUP('PD5'!$U354,#REF!,2,0),"")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IF('PD5'!$V355&lt;&gt;"",'PD5'!$V355*VLOOKUP('PD5'!$U355,#REF!,2,0),"")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IF('PD5'!$V356&lt;&gt;"",'PD5'!$V356*VLOOKUP('PD5'!$U356,#REF!,2,0),"")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IF('PD5'!$V357&lt;&gt;"",'PD5'!$V357*VLOOKUP('PD5'!$U357,#REF!,2,0),"")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IF('PD5'!$V358&lt;&gt;"",'PD5'!$V358*VLOOKUP('PD5'!$U358,#REF!,2,0),"")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IF('PD5'!$V359&lt;&gt;"",'PD5'!$V359*VLOOKUP('PD5'!$U359,#REF!,2,0),"")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IF('PD5'!$V360&lt;&gt;"",'PD5'!$V360*VLOOKUP('PD5'!$U360,#REF!,2,0),"")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IF('PD5'!$V361&lt;&gt;"",'PD5'!$V361*VLOOKUP('PD5'!$U361,#REF!,2,0),"")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IF('PD5'!$V362&lt;&gt;"",'PD5'!$V362*VLOOKUP('PD5'!$U362,#REF!,2,0),"")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IF('PD5'!$V363&lt;&gt;"",'PD5'!$V363*VLOOKUP('PD5'!$U363,#REF!,2,0),"")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IF('PD5'!$V364&lt;&gt;"",'PD5'!$V364*VLOOKUP('PD5'!$U364,#REF!,2,0),"")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IF('PD5'!$V365&lt;&gt;"",'PD5'!$V365*VLOOKUP('PD5'!$U365,#REF!,2,0),"")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IF('PD5'!$V366&lt;&gt;"",'PD5'!$V366*VLOOKUP('PD5'!$U366,#REF!,2,0),"")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IF('PD5'!$V367&lt;&gt;"",'PD5'!$V367*VLOOKUP('PD5'!$U367,#REF!,2,0),"")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IF('PD5'!$V368&lt;&gt;"",'PD5'!$V368*VLOOKUP('PD5'!$U368,#REF!,2,0),"")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IF('PD5'!$V369&lt;&gt;"",'PD5'!$V369*VLOOKUP('PD5'!$U369,#REF!,2,0),"")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IF('PD5'!$V370&lt;&gt;"",'PD5'!$V370*VLOOKUP('PD5'!$U370,#REF!,2,0),"")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IF('PD5'!$V371&lt;&gt;"",'PD5'!$V371*VLOOKUP('PD5'!$U371,#REF!,2,0),"")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IF('PD5'!$V372&lt;&gt;"",'PD5'!$V372*VLOOKUP('PD5'!$U372,#REF!,2,0),"")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IF('PD5'!$V373&lt;&gt;"",'PD5'!$V373*VLOOKUP('PD5'!$U373,#REF!,2,0),"")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IF('PD5'!$V374&lt;&gt;"",'PD5'!$V374*VLOOKUP('PD5'!$U374,#REF!,2,0),"")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IF('PD5'!$V375&lt;&gt;"",'PD5'!$V375*VLOOKUP('PD5'!$U375,#REF!,2,0),"")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IF('PD5'!$V376&lt;&gt;"",'PD5'!$V376*VLOOKUP('PD5'!$U376,#REF!,2,0),"")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IF('PD5'!$V377&lt;&gt;"",'PD5'!$V377*VLOOKUP('PD5'!$U377,#REF!,2,0),"")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IF('PD5'!$V378&lt;&gt;"",'PD5'!$V378*VLOOKUP('PD5'!$U378,#REF!,2,0),"")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IF('PD5'!$V379&lt;&gt;"",'PD5'!$V379*VLOOKUP('PD5'!$U379,#REF!,2,0),"")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IF('PD5'!$V380&lt;&gt;"",'PD5'!$V380*VLOOKUP('PD5'!$U380,#REF!,2,0),"")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IF('PD5'!$V381&lt;&gt;"",'PD5'!$V381*VLOOKUP('PD5'!$U381,#REF!,2,0),"")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IF('PD5'!$V382&lt;&gt;"",'PD5'!$V382*VLOOKUP('PD5'!$U382,#REF!,2,0),"")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IF('PD5'!$V383&lt;&gt;"",'PD5'!$V383*VLOOKUP('PD5'!$U383,#REF!,2,0),"")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IF('PD5'!$V384&lt;&gt;"",'PD5'!$V384*VLOOKUP('PD5'!$U384,#REF!,2,0),"")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IF('PD5'!$V385&lt;&gt;"",'PD5'!$V385*VLOOKUP('PD5'!$U385,#REF!,2,0),"")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IF('PD5'!$V386&lt;&gt;"",'PD5'!$V386*VLOOKUP('PD5'!$U386,#REF!,2,0),"")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IF('PD5'!$V387&lt;&gt;"",'PD5'!$V387*VLOOKUP('PD5'!$U387,#REF!,2,0),"")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IF('PD5'!$V388&lt;&gt;"",'PD5'!$V388*VLOOKUP('PD5'!$U388,#REF!,2,0),"")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IF('PD5'!$V389&lt;&gt;"",'PD5'!$V389*VLOOKUP('PD5'!$U389,#REF!,2,0),"")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IF('PD5'!$V390&lt;&gt;"",'PD5'!$V390*VLOOKUP('PD5'!$U390,#REF!,2,0),"")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IF('PD5'!$V391&lt;&gt;"",'PD5'!$V391*VLOOKUP('PD5'!$U391,#REF!,2,0),"")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IF('PD5'!$V392&lt;&gt;"",'PD5'!$V392*VLOOKUP('PD5'!$U392,#REF!,2,0),"")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IF('PD5'!$V393&lt;&gt;"",'PD5'!$V393*VLOOKUP('PD5'!$U393,#REF!,2,0),"")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IF('PD5'!$V394&lt;&gt;"",'PD5'!$V394*VLOOKUP('PD5'!$U394,#REF!,2,0),"")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IF('PD5'!$V395&lt;&gt;"",'PD5'!$V395*VLOOKUP('PD5'!$U395,#REF!,2,0),"")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IF('PD5'!$V396&lt;&gt;"",'PD5'!$V396*VLOOKUP('PD5'!$U396,#REF!,2,0),"")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IF('PD5'!$V397&lt;&gt;"",'PD5'!$V397*VLOOKUP('PD5'!$U397,#REF!,2,0),"")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IF('PD5'!$V398&lt;&gt;"",'PD5'!$V398*VLOOKUP('PD5'!$U398,#REF!,2,0),"")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IF('PD5'!$V399&lt;&gt;"",'PD5'!$V399*VLOOKUP('PD5'!$U399,#REF!,2,0),"")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IF('PD5'!$V400&lt;&gt;"",'PD5'!$V400*VLOOKUP('PD5'!$U400,#REF!,2,0),"")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IF('PD5'!$V401&lt;&gt;"",'PD5'!$V401*VLOOKUP('PD5'!$U401,#REF!,2,0),"")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IF('PD5'!$V402&lt;&gt;"",'PD5'!$V402*VLOOKUP('PD5'!$U402,#REF!,2,0),"")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IF('PD5'!$V403&lt;&gt;"",'PD5'!$V403*VLOOKUP('PD5'!$U403,#REF!,2,0),"")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IF('PD5'!$V404&lt;&gt;"",'PD5'!$V404*VLOOKUP('PD5'!$U404,#REF!,2,0),"")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IF('PD5'!$V405&lt;&gt;"",'PD5'!$V405*VLOOKUP('PD5'!$U405,#REF!,2,0),"")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IF('PD5'!$V406&lt;&gt;"",'PD5'!$V406*VLOOKUP('PD5'!$U406,#REF!,2,0),"")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IF('PD5'!$V407&lt;&gt;"",'PD5'!$V407*VLOOKUP('PD5'!$U407,#REF!,2,0),"")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IF('PD5'!$V408&lt;&gt;"",'PD5'!$V408*VLOOKUP('PD5'!$U408,#REF!,2,0),"")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IF('PD5'!$V409&lt;&gt;"",'PD5'!$V409*VLOOKUP('PD5'!$U409,#REF!,2,0),"")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IF('PD5'!$V410&lt;&gt;"",'PD5'!$V410*VLOOKUP('PD5'!$U410,#REF!,2,0),"")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IF('PD5'!$V411&lt;&gt;"",'PD5'!$V411*VLOOKUP('PD5'!$U411,#REF!,2,0),"")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IF('PD5'!$V412&lt;&gt;"",'PD5'!$V412*VLOOKUP('PD5'!$U412,#REF!,2,0),"")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IF('PD5'!$V413&lt;&gt;"",'PD5'!$V413*VLOOKUP('PD5'!$U413,#REF!,2,0),"")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IF('PD5'!$V414&lt;&gt;"",'PD5'!$V414*VLOOKUP('PD5'!$U414,#REF!,2,0),"")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IF('PD5'!$V415&lt;&gt;"",'PD5'!$V415*VLOOKUP('PD5'!$U415,#REF!,2,0),"")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IF('PD5'!$V416&lt;&gt;"",'PD5'!$V416*VLOOKUP('PD5'!$U416,#REF!,2,0),"")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IF('PD5'!$V417&lt;&gt;"",'PD5'!$V417*VLOOKUP('PD5'!$U417,#REF!,2,0),"")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IF('PD5'!$V418&lt;&gt;"",'PD5'!$V418*VLOOKUP('PD5'!$U418,#REF!,2,0),"")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IF('PD5'!$V419&lt;&gt;"",'PD5'!$V419*VLOOKUP('PD5'!$U419,#REF!,2,0),"")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IF('PD5'!$V420&lt;&gt;"",'PD5'!$V420*VLOOKUP('PD5'!$U420,#REF!,2,0),"")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IF('PD5'!$V421&lt;&gt;"",'PD5'!$V421*VLOOKUP('PD5'!$U421,#REF!,2,0),"")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IF('PD5'!$V422&lt;&gt;"",'PD5'!$V422*VLOOKUP('PD5'!$U422,#REF!,2,0),"")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IF('PD5'!$V423&lt;&gt;"",'PD5'!$V423*VLOOKUP('PD5'!$U423,#REF!,2,0),"")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IF('PD5'!$V424&lt;&gt;"",'PD5'!$V424*VLOOKUP('PD5'!$U424,#REF!,2,0),"")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IF('PD5'!$V425&lt;&gt;"",'PD5'!$V425*VLOOKUP('PD5'!$U425,#REF!,2,0),"")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IF('PD5'!$V426&lt;&gt;"",'PD5'!$V426*VLOOKUP('PD5'!$U426,#REF!,2,0),"")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IF('PD5'!$V427&lt;&gt;"",'PD5'!$V427*VLOOKUP('PD5'!$U427,#REF!,2,0),"")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IF('PD5'!$V428&lt;&gt;"",'PD5'!$V428*VLOOKUP('PD5'!$U428,#REF!,2,0),"")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IF('PD5'!$V429&lt;&gt;"",'PD5'!$V429*VLOOKUP('PD5'!$U429,#REF!,2,0),"")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IF('PD5'!$V430&lt;&gt;"",'PD5'!$V430*VLOOKUP('PD5'!$U430,#REF!,2,0),"")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IF('PD5'!$V431&lt;&gt;"",'PD5'!$V431*VLOOKUP('PD5'!$U431,#REF!,2,0),"")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IF('PD5'!$V432&lt;&gt;"",'PD5'!$V432*VLOOKUP('PD5'!$U432,#REF!,2,0),"")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IF('PD5'!$V433&lt;&gt;"",'PD5'!$V433*VLOOKUP('PD5'!$U433,#REF!,2,0),"")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IF('PD5'!$V434&lt;&gt;"",'PD5'!$V434*VLOOKUP('PD5'!$U434,#REF!,2,0),"")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IF('PD5'!$V435&lt;&gt;"",'PD5'!$V435*VLOOKUP('PD5'!$U435,#REF!,2,0),"")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IF('PD5'!$V436&lt;&gt;"",'PD5'!$V436*VLOOKUP('PD5'!$U436,#REF!,2,0),"")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IF('PD5'!$V437&lt;&gt;"",'PD5'!$V437*VLOOKUP('PD5'!$U437,#REF!,2,0),"")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IF('PD5'!$V438&lt;&gt;"",'PD5'!$V438*VLOOKUP('PD5'!$U438,#REF!,2,0),"")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IF('PD5'!$V439&lt;&gt;"",'PD5'!$V439*VLOOKUP('PD5'!$U439,#REF!,2,0),"")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IF('PD5'!$V440&lt;&gt;"",'PD5'!$V440*VLOOKUP('PD5'!$U440,#REF!,2,0),"")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IF('PD5'!$V441&lt;&gt;"",'PD5'!$V441*VLOOKUP('PD5'!$U441,#REF!,2,0),"")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IF('PD5'!$V442&lt;&gt;"",'PD5'!$V442*VLOOKUP('PD5'!$U442,#REF!,2,0),"")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IF('PD5'!$V443&lt;&gt;"",'PD5'!$V443*VLOOKUP('PD5'!$U443,#REF!,2,0),"")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IF('PD5'!$V444&lt;&gt;"",'PD5'!$V444*VLOOKUP('PD5'!$U444,#REF!,2,0),"")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IF('PD5'!$V445&lt;&gt;"",'PD5'!$V445*VLOOKUP('PD5'!$U445,#REF!,2,0),"")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IF('PD5'!$V446&lt;&gt;"",'PD5'!$V446*VLOOKUP('PD5'!$U446,#REF!,2,0),"")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IF('PD5'!$V447&lt;&gt;"",'PD5'!$V447*VLOOKUP('PD5'!$U447,#REF!,2,0),"")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IF('PD5'!$V448&lt;&gt;"",'PD5'!$V448*VLOOKUP('PD5'!$U448,#REF!,2,0),"")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IF('PD5'!$V449&lt;&gt;"",'PD5'!$V449*VLOOKUP('PD5'!$U449,#REF!,2,0),"")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IF('PD5'!$V450&lt;&gt;"",'PD5'!$V450*VLOOKUP('PD5'!$U450,#REF!,2,0),"")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IF('PD5'!$V451&lt;&gt;"",'PD5'!$V451*VLOOKUP('PD5'!$U451,#REF!,2,0),"")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IF('PD5'!$V452&lt;&gt;"",'PD5'!$V452*VLOOKUP('PD5'!$U452,#REF!,2,0),"")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IF('PD5'!$V453&lt;&gt;"",'PD5'!$V453*VLOOKUP('PD5'!$U453,#REF!,2,0),"")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IF('PD5'!$V454&lt;&gt;"",'PD5'!$V454*VLOOKUP('PD5'!$U454,#REF!,2,0),"")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IF('PD5'!$V455&lt;&gt;"",'PD5'!$V455*VLOOKUP('PD5'!$U455,#REF!,2,0),"")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IF('PD5'!$V456&lt;&gt;"",'PD5'!$V456*VLOOKUP('PD5'!$U456,#REF!,2,0),"")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IF('PD5'!$V457&lt;&gt;"",'PD5'!$V457*VLOOKUP('PD5'!$U457,#REF!,2,0),"")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IF('PD5'!$V458&lt;&gt;"",'PD5'!$V458*VLOOKUP('PD5'!$U458,#REF!,2,0),"")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IF('PD5'!$V459&lt;&gt;"",'PD5'!$V459*VLOOKUP('PD5'!$U459,#REF!,2,0),"")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IF('PD5'!$V460&lt;&gt;"",'PD5'!$V460*VLOOKUP('PD5'!$U460,#REF!,2,0),"")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IF('PD5'!$V461&lt;&gt;"",'PD5'!$V461*VLOOKUP('PD5'!$U461,#REF!,2,0),"")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IF('PD5'!$V462&lt;&gt;"",'PD5'!$V462*VLOOKUP('PD5'!$U462,#REF!,2,0),"")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IF('PD5'!$V463&lt;&gt;"",'PD5'!$V463*VLOOKUP('PD5'!$U463,#REF!,2,0),"")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IF('PD5'!$V464&lt;&gt;"",'PD5'!$V464*VLOOKUP('PD5'!$U464,#REF!,2,0),"")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IF('PD5'!$V465&lt;&gt;"",'PD5'!$V465*VLOOKUP('PD5'!$U465,#REF!,2,0),"")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IF('PD5'!$V466&lt;&gt;"",'PD5'!$V466*VLOOKUP('PD5'!$U466,#REF!,2,0),"")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IF('PD5'!$V467&lt;&gt;"",'PD5'!$V467*VLOOKUP('PD5'!$U467,#REF!,2,0),"")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IF('PD5'!$V468&lt;&gt;"",'PD5'!$V468*VLOOKUP('PD5'!$U468,#REF!,2,0),"")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IF('PD5'!$V469&lt;&gt;"",'PD5'!$V469*VLOOKUP('PD5'!$U469,#REF!,2,0),"")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IF('PD5'!$V470&lt;&gt;"",'PD5'!$V470*VLOOKUP('PD5'!$U470,#REF!,2,0),"")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IF('PD5'!$V471&lt;&gt;"",'PD5'!$V471*VLOOKUP('PD5'!$U471,#REF!,2,0),"")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IF('PD5'!$V472&lt;&gt;"",'PD5'!$V472*VLOOKUP('PD5'!$U472,#REF!,2,0),"")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IF('PD5'!$V473&lt;&gt;"",'PD5'!$V473*VLOOKUP('PD5'!$U473,#REF!,2,0),"")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IF('PD5'!$V474&lt;&gt;"",'PD5'!$V474*VLOOKUP('PD5'!$U474,#REF!,2,0),"")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IF('PD5'!$V475&lt;&gt;"",'PD5'!$V475*VLOOKUP('PD5'!$U475,#REF!,2,0),"")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IF('PD5'!$V476&lt;&gt;"",'PD5'!$V476*VLOOKUP('PD5'!$U476,#REF!,2,0),"")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IF('PD5'!$V477&lt;&gt;"",'PD5'!$V477*VLOOKUP('PD5'!$U477,#REF!,2,0),"")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IF('PD5'!$V478&lt;&gt;"",'PD5'!$V478*VLOOKUP('PD5'!$U478,#REF!,2,0),"")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IF('PD5'!$V479&lt;&gt;"",'PD5'!$V479*VLOOKUP('PD5'!$U479,#REF!,2,0),"")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IF('PD5'!$V480&lt;&gt;"",'PD5'!$V480*VLOOKUP('PD5'!$U480,#REF!,2,0),"")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IF('PD5'!$V481&lt;&gt;"",'PD5'!$V481*VLOOKUP('PD5'!$U481,#REF!,2,0),"")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IF('PD5'!$V482&lt;&gt;"",'PD5'!$V482*VLOOKUP('PD5'!$U482,#REF!,2,0),"")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IF('PD5'!$V483&lt;&gt;"",'PD5'!$V483*VLOOKUP('PD5'!$U483,#REF!,2,0),"")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IF('PD5'!$V484&lt;&gt;"",'PD5'!$V484*VLOOKUP('PD5'!$U484,#REF!,2,0),"")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IF('PD5'!$V485&lt;&gt;"",'PD5'!$V485*VLOOKUP('PD5'!$U485,#REF!,2,0),"")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IF('PD5'!$V486&lt;&gt;"",'PD5'!$V486*VLOOKUP('PD5'!$U486,#REF!,2,0),"")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IF('PD5'!$V487&lt;&gt;"",'PD5'!$V487*VLOOKUP('PD5'!$U487,#REF!,2,0),"")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IF('PD5'!$V488&lt;&gt;"",'PD5'!$V488*VLOOKUP('PD5'!$U488,#REF!,2,0),"")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IF('PD5'!$V489&lt;&gt;"",'PD5'!$V489*VLOOKUP('PD5'!$U489,#REF!,2,0),"")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IF('PD5'!$V490&lt;&gt;"",'PD5'!$V490*VLOOKUP('PD5'!$U490,#REF!,2,0),"")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IF('PD5'!$V491&lt;&gt;"",'PD5'!$V491*VLOOKUP('PD5'!$U491,#REF!,2,0),"")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IF('PD5'!$V492&lt;&gt;"",'PD5'!$V492*VLOOKUP('PD5'!$U492,#REF!,2,0),"")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IF('PD5'!$V493&lt;&gt;"",'PD5'!$V493*VLOOKUP('PD5'!$U493,#REF!,2,0),"")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IF('PD5'!$V494&lt;&gt;"",'PD5'!$V494*VLOOKUP('PD5'!$U494,#REF!,2,0),"")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IF('PD5'!$V495&lt;&gt;"",'PD5'!$V495*VLOOKUP('PD5'!$U495,#REF!,2,0),"")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IF('PD5'!$V496&lt;&gt;"",'PD5'!$V496*VLOOKUP('PD5'!$U496,#REF!,2,0),"")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IF('PD5'!$V497&lt;&gt;"",'PD5'!$V497*VLOOKUP('PD5'!$U497,#REF!,2,0),"")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IF('PD5'!$V498&lt;&gt;"",'PD5'!$V498*VLOOKUP('PD5'!$U498,#REF!,2,0),"")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IF('PD5'!$V499&lt;&gt;"",'PD5'!$V499*VLOOKUP('PD5'!$U499,#REF!,2,0),"")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IF('PD5'!$V500&lt;&gt;"",'PD5'!$V500*VLOOKUP('PD5'!$U500,#REF!,2,0),"")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IF('PD5'!$V501&lt;&gt;"",'PD5'!$V501*VLOOKUP('PD5'!$U501,#REF!,2,0),"")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IF('PD5'!$V502&lt;&gt;"",'PD5'!$V502*VLOOKUP('PD5'!$U502,#REF!,2,0),"")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IF('PD5'!$V503&lt;&gt;"",'PD5'!$V503*VLOOKUP('PD5'!$U503,#REF!,2,0),"")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IF('PD5'!$V504&lt;&gt;"",'PD5'!$V504*VLOOKUP('PD5'!$U504,#REF!,2,0),"")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IF('PD5'!$V505&lt;&gt;"",'PD5'!$V505*VLOOKUP('PD5'!$U505,#REF!,2,0),"")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IF('PD5'!$V506&lt;&gt;"",'PD5'!$V506*VLOOKUP('PD5'!$U506,#REF!,2,0),"")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IF('PD5'!$V507&lt;&gt;"",'PD5'!$V507*VLOOKUP('PD5'!$U507,#REF!,2,0),"")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IF('PD5'!$V508&lt;&gt;"",'PD5'!$V508*VLOOKUP('PD5'!$U508,#REF!,2,0),"")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IF('PD5'!$V509&lt;&gt;"",'PD5'!$V509*VLOOKUP('PD5'!$U509,#REF!,2,0),"")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IF('PD5'!$V510&lt;&gt;"",'PD5'!$V510*VLOOKUP('PD5'!$U510,#REF!,2,0),"")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IF('PD5'!$V511&lt;&gt;"",'PD5'!$V511*VLOOKUP('PD5'!$U511,#REF!,2,0),"")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IF('PD5'!$V512&lt;&gt;"",'PD5'!$V512*VLOOKUP('PD5'!$U512,#REF!,2,0),"")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IF('PD5'!$V513&lt;&gt;"",'PD5'!$V513*VLOOKUP('PD5'!$U513,#REF!,2,0),"")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IF('PD5'!$V514&lt;&gt;"",'PD5'!$V514*VLOOKUP('PD5'!$U514,#REF!,2,0),"")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IF('PD5'!$V515&lt;&gt;"",'PD5'!$V515*VLOOKUP('PD5'!$U515,#REF!,2,0),"")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IF('PD5'!$V516&lt;&gt;"",'PD5'!$V516*VLOOKUP('PD5'!$U516,#REF!,2,0),"")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IF('PD5'!$V517&lt;&gt;"",'PD5'!$V517*VLOOKUP('PD5'!$U517,#REF!,2,0),"")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IF('PD5'!$V518&lt;&gt;"",'PD5'!$V518*VLOOKUP('PD5'!$U518,#REF!,2,0),"")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IF('PD5'!$V519&lt;&gt;"",'PD5'!$V519*VLOOKUP('PD5'!$U519,#REF!,2,0),"")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IF('PD5'!$V520&lt;&gt;"",'PD5'!$V520*VLOOKUP('PD5'!$U520,#REF!,2,0),"")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IF('PD5'!$V521&lt;&gt;"",'PD5'!$V521*VLOOKUP('PD5'!$U521,#REF!,2,0),"")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IF('PD5'!$V522&lt;&gt;"",'PD5'!$V522*VLOOKUP('PD5'!$U522,#REF!,2,0),"")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IF('PD5'!$V523&lt;&gt;"",'PD5'!$V523*VLOOKUP('PD5'!$U523,#REF!,2,0),"")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IF('PD5'!$V524&lt;&gt;"",'PD5'!$V524*VLOOKUP('PD5'!$U524,#REF!,2,0),"")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IF('PD5'!$V525&lt;&gt;"",'PD5'!$V525*VLOOKUP('PD5'!$U525,#REF!,2,0),"")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IF('PD5'!$V526&lt;&gt;"",'PD5'!$V526*VLOOKUP('PD5'!$U526,#REF!,2,0),"")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IF('PD5'!$V527&lt;&gt;"",'PD5'!$V527*VLOOKUP('PD5'!$U527,#REF!,2,0),"")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IF('PD5'!$V528&lt;&gt;"",'PD5'!$V528*VLOOKUP('PD5'!$U528,#REF!,2,0),"")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IF('PD5'!$V529&lt;&gt;"",'PD5'!$V529*VLOOKUP('PD5'!$U529,#REF!,2,0),"")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IF('PD5'!$V530&lt;&gt;"",'PD5'!$V530*VLOOKUP('PD5'!$U530,#REF!,2,0),"")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IF('PD5'!$V531&lt;&gt;"",'PD5'!$V531*VLOOKUP('PD5'!$U531,#REF!,2,0),"")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IF('PD5'!$V532&lt;&gt;"",'PD5'!$V532*VLOOKUP('PD5'!$U532,#REF!,2,0),"")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IF('PD5'!$V533&lt;&gt;"",'PD5'!$V533*VLOOKUP('PD5'!$U533,#REF!,2,0),"")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IF('PD5'!$V534&lt;&gt;"",'PD5'!$V534*VLOOKUP('PD5'!$U534,#REF!,2,0),"")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IF('PD5'!$V535&lt;&gt;"",'PD5'!$V535*VLOOKUP('PD5'!$U535,#REF!,2,0),"")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IF('PD5'!$V536&lt;&gt;"",'PD5'!$V536*VLOOKUP('PD5'!$U536,#REF!,2,0),"")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IF('PD5'!$V537&lt;&gt;"",'PD5'!$V537*VLOOKUP('PD5'!$U537,#REF!,2,0),"")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IF('PD5'!$V538&lt;&gt;"",'PD5'!$V538*VLOOKUP('PD5'!$U538,#REF!,2,0),"")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IF('PD5'!$V539&lt;&gt;"",'PD5'!$V539*VLOOKUP('PD5'!$U539,#REF!,2,0),"")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IF('PD5'!$V540&lt;&gt;"",'PD5'!$V540*VLOOKUP('PD5'!$U540,#REF!,2,0),"")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IF('PD5'!$V541&lt;&gt;"",'PD5'!$V541*VLOOKUP('PD5'!$U541,#REF!,2,0),"")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IF('PD5'!$V542&lt;&gt;"",'PD5'!$V542*VLOOKUP('PD5'!$U542,#REF!,2,0),"")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IF('PD5'!$V543&lt;&gt;"",'PD5'!$V543*VLOOKUP('PD5'!$U543,#REF!,2,0),"")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IF('PD5'!$V544&lt;&gt;"",'PD5'!$V544*VLOOKUP('PD5'!$U544,#REF!,2,0),"")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IF('PD5'!$V545&lt;&gt;"",'PD5'!$V545*VLOOKUP('PD5'!$U545,#REF!,2,0),"")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IF('PD5'!$V546&lt;&gt;"",'PD5'!$V546*VLOOKUP('PD5'!$U546,#REF!,2,0),"")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IF('PD5'!$V547&lt;&gt;"",'PD5'!$V547*VLOOKUP('PD5'!$U547,#REF!,2,0),"")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IF('PD5'!$V548&lt;&gt;"",'PD5'!$V548*VLOOKUP('PD5'!$U548,#REF!,2,0),"")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IF('PD5'!$V549&lt;&gt;"",'PD5'!$V549*VLOOKUP('PD5'!$U549,#REF!,2,0),"")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IF('PD5'!$V550&lt;&gt;"",'PD5'!$V550*VLOOKUP('PD5'!$U550,#REF!,2,0),"")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IF('PD5'!$V551&lt;&gt;"",'PD5'!$V551*VLOOKUP('PD5'!$U551,#REF!,2,0),"")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IF('PD5'!$V552&lt;&gt;"",'PD5'!$V552*VLOOKUP('PD5'!$U552,#REF!,2,0),"")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IF('PD5'!$V553&lt;&gt;"",'PD5'!$V553*VLOOKUP('PD5'!$U553,#REF!,2,0),"")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IF('PD5'!$V554&lt;&gt;"",'PD5'!$V554*VLOOKUP('PD5'!$U554,#REF!,2,0),"")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IF('PD5'!$V555&lt;&gt;"",'PD5'!$V555*VLOOKUP('PD5'!$U555,#REF!,2,0),"")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IF('PD5'!$V556&lt;&gt;"",'PD5'!$V556*VLOOKUP('PD5'!$U556,#REF!,2,0),"")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IF('PD5'!$V557&lt;&gt;"",'PD5'!$V557*VLOOKUP('PD5'!$U557,#REF!,2,0),"")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IF('PD5'!$V558&lt;&gt;"",'PD5'!$V558*VLOOKUP('PD5'!$U558,#REF!,2,0),"")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IF('PD5'!$V559&lt;&gt;"",'PD5'!$V559*VLOOKUP('PD5'!$U559,#REF!,2,0),"")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IF('PD5'!$V560&lt;&gt;"",'PD5'!$V560*VLOOKUP('PD5'!$U560,#REF!,2,0),"")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IF('PD5'!$V561&lt;&gt;"",'PD5'!$V561*VLOOKUP('PD5'!$U561,#REF!,2,0),"")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IF('PD5'!$V562&lt;&gt;"",'PD5'!$V562*VLOOKUP('PD5'!$U562,#REF!,2,0),"")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IF('PD5'!$V563&lt;&gt;"",'PD5'!$V563*VLOOKUP('PD5'!$U563,#REF!,2,0),"")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IF('PD5'!$V564&lt;&gt;"",'PD5'!$V564*VLOOKUP('PD5'!$U564,#REF!,2,0),"")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IF('PD5'!$V565&lt;&gt;"",'PD5'!$V565*VLOOKUP('PD5'!$U565,#REF!,2,0),"")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IF('PD5'!$V566&lt;&gt;"",'PD5'!$V566*VLOOKUP('PD5'!$U566,#REF!,2,0),"")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IF('PD5'!$V567&lt;&gt;"",'PD5'!$V567*VLOOKUP('PD5'!$U567,#REF!,2,0),"")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IF('PD5'!$V568&lt;&gt;"",'PD5'!$V568*VLOOKUP('PD5'!$U568,#REF!,2,0),"")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IF('PD5'!$V569&lt;&gt;"",'PD5'!$V569*VLOOKUP('PD5'!$U569,#REF!,2,0),"")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IF('PD5'!$V570&lt;&gt;"",'PD5'!$V570*VLOOKUP('PD5'!$U570,#REF!,2,0),"")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IF('PD5'!$V571&lt;&gt;"",'PD5'!$V571*VLOOKUP('PD5'!$U571,#REF!,2,0),"")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IF('PD5'!$V572&lt;&gt;"",'PD5'!$V572*VLOOKUP('PD5'!$U572,#REF!,2,0),"")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IF('PD5'!$V573&lt;&gt;"",'PD5'!$V573*VLOOKUP('PD5'!$U573,#REF!,2,0),"")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IF('PD5'!$V574&lt;&gt;"",'PD5'!$V574*VLOOKUP('PD5'!$U574,#REF!,2,0),"")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IF('PD5'!$V575&lt;&gt;"",'PD5'!$V575*VLOOKUP('PD5'!$U575,#REF!,2,0),"")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IF('PD5'!$V576&lt;&gt;"",'PD5'!$V576*VLOOKUP('PD5'!$U576,#REF!,2,0),"")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IF('PD5'!$V577&lt;&gt;"",'PD5'!$V577*VLOOKUP('PD5'!$U577,#REF!,2,0),"")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IF('PD5'!$V578&lt;&gt;"",'PD5'!$V578*VLOOKUP('PD5'!$U578,#REF!,2,0),"")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IF('PD5'!$V579&lt;&gt;"",'PD5'!$V579*VLOOKUP('PD5'!$U579,#REF!,2,0),"")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IF('PD5'!$V580&lt;&gt;"",'PD5'!$V580*VLOOKUP('PD5'!$U580,#REF!,2,0),"")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IF('PD5'!$V581&lt;&gt;"",'PD5'!$V581*VLOOKUP('PD5'!$U581,#REF!,2,0),"")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IF('PD5'!$V582&lt;&gt;"",'PD5'!$V582*VLOOKUP('PD5'!$U582,#REF!,2,0),"")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IF('PD5'!$V583&lt;&gt;"",'PD5'!$V583*VLOOKUP('PD5'!$U583,#REF!,2,0),"")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IF('PD5'!$V584&lt;&gt;"",'PD5'!$V584*VLOOKUP('PD5'!$U584,#REF!,2,0),"")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IF('PD5'!$V585&lt;&gt;"",'PD5'!$V585*VLOOKUP('PD5'!$U585,#REF!,2,0),"")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IF('PD5'!$V586&lt;&gt;"",'PD5'!$V586*VLOOKUP('PD5'!$U586,#REF!,2,0),"")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IF('PD5'!$V587&lt;&gt;"",'PD5'!$V587*VLOOKUP('PD5'!$U587,#REF!,2,0),"")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IF('PD5'!$V588&lt;&gt;"",'PD5'!$V588*VLOOKUP('PD5'!$U588,#REF!,2,0),"")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IF('PD5'!$V589&lt;&gt;"",'PD5'!$V589*VLOOKUP('PD5'!$U589,#REF!,2,0),"")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IF('PD5'!$V590&lt;&gt;"",'PD5'!$V590*VLOOKUP('PD5'!$U590,#REF!,2,0),"")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IF('PD5'!$V591&lt;&gt;"",'PD5'!$V591*VLOOKUP('PD5'!$U591,#REF!,2,0),"")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IF('PD5'!$V592&lt;&gt;"",'PD5'!$V592*VLOOKUP('PD5'!$U592,#REF!,2,0),"")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IF('PD5'!$V593&lt;&gt;"",'PD5'!$V593*VLOOKUP('PD5'!$U593,#REF!,2,0),"")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IF('PD5'!$V594&lt;&gt;"",'PD5'!$V594*VLOOKUP('PD5'!$U594,#REF!,2,0),"")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IF('PD5'!$V595&lt;&gt;"",'PD5'!$V595*VLOOKUP('PD5'!$U595,#REF!,2,0),"")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IF('PD5'!$V596&lt;&gt;"",'PD5'!$V596*VLOOKUP('PD5'!$U596,#REF!,2,0),"")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IF('PD5'!$V597&lt;&gt;"",'PD5'!$V597*VLOOKUP('PD5'!$U597,#REF!,2,0),"")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IF('PD5'!$V598&lt;&gt;"",'PD5'!$V598*VLOOKUP('PD5'!$U598,#REF!,2,0),"")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IF('PD5'!$V599&lt;&gt;"",'PD5'!$V599*VLOOKUP('PD5'!$U599,#REF!,2,0),"")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IF('PD5'!$V600&lt;&gt;"",'PD5'!$V600*VLOOKUP('PD5'!$U600,#REF!,2,0),"")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IF('PD5'!$V601&lt;&gt;"",'PD5'!$V601*VLOOKUP('PD5'!$U601,#REF!,2,0),"")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IF('PD5'!$V602&lt;&gt;"",'PD5'!$V602*VLOOKUP('PD5'!$U602,#REF!,2,0),"")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IF('PD5'!$V603&lt;&gt;"",'PD5'!$V603*VLOOKUP('PD5'!$U603,#REF!,2,0),"")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IF('PD5'!$V604&lt;&gt;"",'PD5'!$V604*VLOOKUP('PD5'!$U604,#REF!,2,0),"")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IF('PD5'!$V605&lt;&gt;"",'PD5'!$V605*VLOOKUP('PD5'!$U605,#REF!,2,0),"")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IF('PD5'!$V606&lt;&gt;"",'PD5'!$V606*VLOOKUP('PD5'!$U606,#REF!,2,0),"")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IF('PD5'!$V607&lt;&gt;"",'PD5'!$V607*VLOOKUP('PD5'!$U607,#REF!,2,0),"")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IF('PD5'!$V608&lt;&gt;"",'PD5'!$V608*VLOOKUP('PD5'!$U608,#REF!,2,0),"")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IF('PD5'!$V609&lt;&gt;"",'PD5'!$V609*VLOOKUP('PD5'!$U609,#REF!,2,0),"")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IF('PD5'!$V610&lt;&gt;"",'PD5'!$V610*VLOOKUP('PD5'!$U610,#REF!,2,0),"")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IF('PD5'!$V611&lt;&gt;"",'PD5'!$V611*VLOOKUP('PD5'!$U611,#REF!,2,0),"")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IF('PD5'!$V612&lt;&gt;"",'PD5'!$V612*VLOOKUP('PD5'!$U612,#REF!,2,0),"")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IF('PD5'!$V613&lt;&gt;"",'PD5'!$V613*VLOOKUP('PD5'!$U613,#REF!,2,0),"")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IF('PD5'!$V614&lt;&gt;"",'PD5'!$V614*VLOOKUP('PD5'!$U614,#REF!,2,0),"")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IF('PD5'!$V615&lt;&gt;"",'PD5'!$V615*VLOOKUP('PD5'!$U615,#REF!,2,0),"")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IF('PD5'!$V616&lt;&gt;"",'PD5'!$V616*VLOOKUP('PD5'!$U616,#REF!,2,0),"")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IF('PD5'!$V617&lt;&gt;"",'PD5'!$V617*VLOOKUP('PD5'!$U617,#REF!,2,0),"")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IF('PD5'!$V618&lt;&gt;"",'PD5'!$V618*VLOOKUP('PD5'!$U618,#REF!,2,0),"")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IF('PD5'!$V619&lt;&gt;"",'PD5'!$V619*VLOOKUP('PD5'!$U619,#REF!,2,0),"")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IF('PD5'!$V620&lt;&gt;"",'PD5'!$V620*VLOOKUP('PD5'!$U620,#REF!,2,0),"")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IF('PD5'!$V621&lt;&gt;"",'PD5'!$V621*VLOOKUP('PD5'!$U621,#REF!,2,0),"")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IF('PD5'!$V622&lt;&gt;"",'PD5'!$V622*VLOOKUP('PD5'!$U622,#REF!,2,0),"")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IF('PD5'!$V623&lt;&gt;"",'PD5'!$V623*VLOOKUP('PD5'!$U623,#REF!,2,0),"")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IF('PD5'!$V624&lt;&gt;"",'PD5'!$V624*VLOOKUP('PD5'!$U624,#REF!,2,0),"")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IF('PD5'!$V625&lt;&gt;"",'PD5'!$V625*VLOOKUP('PD5'!$U625,#REF!,2,0),"")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IF('PD5'!$V626&lt;&gt;"",'PD5'!$V626*VLOOKUP('PD5'!$U626,#REF!,2,0),"")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IF('PD5'!$V627&lt;&gt;"",'PD5'!$V627*VLOOKUP('PD5'!$U627,#REF!,2,0),"")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IF('PD5'!$V628&lt;&gt;"",'PD5'!$V628*VLOOKUP('PD5'!$U628,#REF!,2,0),"")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IF('PD5'!$V629&lt;&gt;"",'PD5'!$V629*VLOOKUP('PD5'!$U629,#REF!,2,0),"")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IF('PD5'!$V630&lt;&gt;"",'PD5'!$V630*VLOOKUP('PD5'!$U630,#REF!,2,0),"")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IF('PD5'!$V631&lt;&gt;"",'PD5'!$V631*VLOOKUP('PD5'!$U631,#REF!,2,0),"")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IF('PD5'!$V632&lt;&gt;"",'PD5'!$V632*VLOOKUP('PD5'!$U632,#REF!,2,0),"")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IF('PD5'!$V633&lt;&gt;"",'PD5'!$V633*VLOOKUP('PD5'!$U633,#REF!,2,0),"")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IF('PD5'!$V634&lt;&gt;"",'PD5'!$V634*VLOOKUP('PD5'!$U634,#REF!,2,0),"")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IF('PD5'!$V635&lt;&gt;"",'PD5'!$V635*VLOOKUP('PD5'!$U635,#REF!,2,0),"")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IF('PD5'!$V636&lt;&gt;"",'PD5'!$V636*VLOOKUP('PD5'!$U636,#REF!,2,0),"")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IF('PD5'!$V637&lt;&gt;"",'PD5'!$V637*VLOOKUP('PD5'!$U637,#REF!,2,0),"")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IF('PD5'!$V638&lt;&gt;"",'PD5'!$V638*VLOOKUP('PD5'!$U638,#REF!,2,0),"")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IF('PD5'!$V639&lt;&gt;"",'PD5'!$V639*VLOOKUP('PD5'!$U639,#REF!,2,0),"")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IF('PD5'!$V640&lt;&gt;"",'PD5'!$V640*VLOOKUP('PD5'!$U640,#REF!,2,0),"")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IF('PD5'!$V641&lt;&gt;"",'PD5'!$V641*VLOOKUP('PD5'!$U641,#REF!,2,0),"")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IF('PD5'!$V642&lt;&gt;"",'PD5'!$V642*VLOOKUP('PD5'!$U642,#REF!,2,0),"")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IF('PD5'!$V643&lt;&gt;"",'PD5'!$V643*VLOOKUP('PD5'!$U643,#REF!,2,0),"")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IF('PD5'!$V644&lt;&gt;"",'PD5'!$V644*VLOOKUP('PD5'!$U644,#REF!,2,0),"")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IF('PD5'!$V645&lt;&gt;"",'PD5'!$V645*VLOOKUP('PD5'!$U645,#REF!,2,0),"")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IF('PD5'!$V646&lt;&gt;"",'PD5'!$V646*VLOOKUP('PD5'!$U646,#REF!,2,0),"")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IF('PD5'!$V647&lt;&gt;"",'PD5'!$V647*VLOOKUP('PD5'!$U647,#REF!,2,0),"")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IF('PD5'!$V648&lt;&gt;"",'PD5'!$V648*VLOOKUP('PD5'!$U648,#REF!,2,0),"")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IF('PD5'!$V649&lt;&gt;"",'PD5'!$V649*VLOOKUP('PD5'!$U649,#REF!,2,0),"")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IF('PD5'!$V650&lt;&gt;"",'PD5'!$V650*VLOOKUP('PD5'!$U650,#REF!,2,0),"")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IF('PD5'!$V651&lt;&gt;"",'PD5'!$V651*VLOOKUP('PD5'!$U651,#REF!,2,0),"")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IF('PD5'!$V652&lt;&gt;"",'PD5'!$V652*VLOOKUP('PD5'!$U652,#REF!,2,0),"")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IF('PD5'!$V653&lt;&gt;"",'PD5'!$V653*VLOOKUP('PD5'!$U653,#REF!,2,0),"")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IF('PD5'!$V654&lt;&gt;"",'PD5'!$V654*VLOOKUP('PD5'!$U654,#REF!,2,0),"")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IF('PD5'!$V655&lt;&gt;"",'PD5'!$V655*VLOOKUP('PD5'!$U655,#REF!,2,0),"")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IF('PD5'!$V656&lt;&gt;"",'PD5'!$V656*VLOOKUP('PD5'!$U656,#REF!,2,0),"")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IF('PD5'!$V657&lt;&gt;"",'PD5'!$V657*VLOOKUP('PD5'!$U657,#REF!,2,0),"")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IF('PD5'!$V658&lt;&gt;"",'PD5'!$V658*VLOOKUP('PD5'!$U658,#REF!,2,0),"")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IF('PD5'!$V659&lt;&gt;"",'PD5'!$V659*VLOOKUP('PD5'!$U659,#REF!,2,0),"")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IF('PD5'!$V660&lt;&gt;"",'PD5'!$V660*VLOOKUP('PD5'!$U660,#REF!,2,0),"")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IF('PD5'!$V661&lt;&gt;"",'PD5'!$V661*VLOOKUP('PD5'!$U661,#REF!,2,0),"")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IF('PD5'!$V662&lt;&gt;"",'PD5'!$V662*VLOOKUP('PD5'!$U662,#REF!,2,0),"")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IF('PD5'!$V663&lt;&gt;"",'PD5'!$V663*VLOOKUP('PD5'!$U663,#REF!,2,0),"")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IF('PD5'!$V664&lt;&gt;"",'PD5'!$V664*VLOOKUP('PD5'!$U664,#REF!,2,0),"")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IF('PD5'!$V665&lt;&gt;"",'PD5'!$V665*VLOOKUP('PD5'!$U665,#REF!,2,0),"")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IF('PD5'!$V666&lt;&gt;"",'PD5'!$V666*VLOOKUP('PD5'!$U666,#REF!,2,0),"")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IF('PD5'!$V667&lt;&gt;"",'PD5'!$V667*VLOOKUP('PD5'!$U667,#REF!,2,0),"")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IF('PD5'!$V668&lt;&gt;"",'PD5'!$V668*VLOOKUP('PD5'!$U668,#REF!,2,0),"")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IF('PD5'!$V669&lt;&gt;"",'PD5'!$V669*VLOOKUP('PD5'!$U669,#REF!,2,0),"")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IF('PD5'!$V670&lt;&gt;"",'PD5'!$V670*VLOOKUP('PD5'!$U670,#REF!,2,0),"")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IF('PD5'!$V671&lt;&gt;"",'PD5'!$V671*VLOOKUP('PD5'!$U671,#REF!,2,0),"")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IF('PD5'!$V672&lt;&gt;"",'PD5'!$V672*VLOOKUP('PD5'!$U672,#REF!,2,0),"")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IF('PD5'!$V673&lt;&gt;"",'PD5'!$V673*VLOOKUP('PD5'!$U673,#REF!,2,0),"")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IF('PD5'!$V674&lt;&gt;"",'PD5'!$V674*VLOOKUP('PD5'!$U674,#REF!,2,0),"")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IF('PD5'!$V675&lt;&gt;"",'PD5'!$V675*VLOOKUP('PD5'!$U675,#REF!,2,0),"")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IF('PD5'!$V676&lt;&gt;"",'PD5'!$V676*VLOOKUP('PD5'!$U676,#REF!,2,0),"")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IF('PD5'!$V677&lt;&gt;"",'PD5'!$V677*VLOOKUP('PD5'!$U677,#REF!,2,0),"")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IF('PD5'!$V678&lt;&gt;"",'PD5'!$V678*VLOOKUP('PD5'!$U678,#REF!,2,0),"")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IF('PD5'!$V679&lt;&gt;"",'PD5'!$V679*VLOOKUP('PD5'!$U679,#REF!,2,0),"")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IF('PD5'!$V680&lt;&gt;"",'PD5'!$V680*VLOOKUP('PD5'!$U680,#REF!,2,0),"")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IF('PD5'!$V681&lt;&gt;"",'PD5'!$V681*VLOOKUP('PD5'!$U681,#REF!,2,0),"")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IF('PD5'!$V682&lt;&gt;"",'PD5'!$V682*VLOOKUP('PD5'!$U682,#REF!,2,0),"")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IF('PD5'!$V683&lt;&gt;"",'PD5'!$V683*VLOOKUP('PD5'!$U683,#REF!,2,0),"")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IF('PD5'!$V684&lt;&gt;"",'PD5'!$V684*VLOOKUP('PD5'!$U684,#REF!,2,0),"")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IF('PD5'!$V685&lt;&gt;"",'PD5'!$V685*VLOOKUP('PD5'!$U685,#REF!,2,0),"")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IF('PD5'!$V686&lt;&gt;"",'PD5'!$V686*VLOOKUP('PD5'!$U686,#REF!,2,0),"")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IF('PD5'!$V687&lt;&gt;"",'PD5'!$V687*VLOOKUP('PD5'!$U687,#REF!,2,0),"")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IF('PD5'!$V688&lt;&gt;"",'PD5'!$V688*VLOOKUP('PD5'!$U688,#REF!,2,0),"")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IF('PD5'!$V689&lt;&gt;"",'PD5'!$V689*VLOOKUP('PD5'!$U689,#REF!,2,0),"")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IF('PD5'!$V690&lt;&gt;"",'PD5'!$V690*VLOOKUP('PD5'!$U690,#REF!,2,0),"")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IF('PD5'!$V691&lt;&gt;"",'PD5'!$V691*VLOOKUP('PD5'!$U691,#REF!,2,0),"")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IF('PD5'!$V692&lt;&gt;"",'PD5'!$V692*VLOOKUP('PD5'!$U692,#REF!,2,0),"")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IF('PD5'!$V693&lt;&gt;"",'PD5'!$V693*VLOOKUP('PD5'!$U693,#REF!,2,0),"")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IF('PD5'!$V694&lt;&gt;"",'PD5'!$V694*VLOOKUP('PD5'!$U694,#REF!,2,0),"")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IF('PD5'!$V695&lt;&gt;"",'PD5'!$V695*VLOOKUP('PD5'!$U695,#REF!,2,0),"")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IF('PD5'!$V696&lt;&gt;"",'PD5'!$V696*VLOOKUP('PD5'!$U696,#REF!,2,0),"")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IF('PD5'!$V697&lt;&gt;"",'PD5'!$V697*VLOOKUP('PD5'!$U697,#REF!,2,0),"")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IF('PD5'!$V698&lt;&gt;"",'PD5'!$V698*VLOOKUP('PD5'!$U698,#REF!,2,0),"")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IF('PD5'!$V699&lt;&gt;"",'PD5'!$V699*VLOOKUP('PD5'!$U699,#REF!,2,0),"")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IF('PD5'!$V700&lt;&gt;"",'PD5'!$V700*VLOOKUP('PD5'!$U700,#REF!,2,0),"")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IF('PD5'!$V701&lt;&gt;"",'PD5'!$V701*VLOOKUP('PD5'!$U701,#REF!,2,0),"")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IF('PD5'!$V702&lt;&gt;"",'PD5'!$V702*VLOOKUP('PD5'!$U702,#REF!,2,0),"")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IF('PD5'!$V703&lt;&gt;"",'PD5'!$V703*VLOOKUP('PD5'!$U703,#REF!,2,0),"")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IF('PD5'!$V704&lt;&gt;"",'PD5'!$V704*VLOOKUP('PD5'!$U704,#REF!,2,0),"")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IF('PD5'!$V705&lt;&gt;"",'PD5'!$V705*VLOOKUP('PD5'!$U705,#REF!,2,0),"")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IF('PD5'!$V706&lt;&gt;"",'PD5'!$V706*VLOOKUP('PD5'!$U706,#REF!,2,0),"")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IF('PD5'!$V707&lt;&gt;"",'PD5'!$V707*VLOOKUP('PD5'!$U707,#REF!,2,0),"")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IF('PD5'!$V708&lt;&gt;"",'PD5'!$V708*VLOOKUP('PD5'!$U708,#REF!,2,0),"")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IF('PD5'!$V709&lt;&gt;"",'PD5'!$V709*VLOOKUP('PD5'!$U709,#REF!,2,0),"")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IF('PD5'!$V710&lt;&gt;"",'PD5'!$V710*VLOOKUP('PD5'!$U710,#REF!,2,0),"")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IF('PD5'!$V711&lt;&gt;"",'PD5'!$V711*VLOOKUP('PD5'!$U711,#REF!,2,0),"")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IF('PD5'!$V712&lt;&gt;"",'PD5'!$V712*VLOOKUP('PD5'!$U712,#REF!,2,0),"")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IF('PD5'!$V713&lt;&gt;"",'PD5'!$V713*VLOOKUP('PD5'!$U713,#REF!,2,0),"")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IF('PD5'!$V714&lt;&gt;"",'PD5'!$V714*VLOOKUP('PD5'!$U714,#REF!,2,0),"")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IF('PD5'!$V715&lt;&gt;"",'PD5'!$V715*VLOOKUP('PD5'!$U715,#REF!,2,0),"")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IF('PD5'!$V716&lt;&gt;"",'PD5'!$V716*VLOOKUP('PD5'!$U716,#REF!,2,0),"")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IF('PD5'!$V717&lt;&gt;"",'PD5'!$V717*VLOOKUP('PD5'!$U717,#REF!,2,0),"")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IF('PD5'!$V718&lt;&gt;"",'PD5'!$V718*VLOOKUP('PD5'!$U718,#REF!,2,0),"")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IF('PD5'!$V719&lt;&gt;"",'PD5'!$V719*VLOOKUP('PD5'!$U719,#REF!,2,0),"")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IF('PD5'!$V720&lt;&gt;"",'PD5'!$V720*VLOOKUP('PD5'!$U720,#REF!,2,0),"")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IF('PD5'!$V721&lt;&gt;"",'PD5'!$V721*VLOOKUP('PD5'!$U721,#REF!,2,0),"")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IF('PD5'!$V722&lt;&gt;"",'PD5'!$V722*VLOOKUP('PD5'!$U722,#REF!,2,0),"")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IF('PD5'!$V723&lt;&gt;"",'PD5'!$V723*VLOOKUP('PD5'!$U723,#REF!,2,0),"")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IF('PD5'!$V724&lt;&gt;"",'PD5'!$V724*VLOOKUP('PD5'!$U724,#REF!,2,0),"")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IF('PD5'!$V725&lt;&gt;"",'PD5'!$V725*VLOOKUP('PD5'!$U725,#REF!,2,0),"")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IF('PD5'!$V726&lt;&gt;"",'PD5'!$V726*VLOOKUP('PD5'!$U726,#REF!,2,0),"")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IF('PD5'!$V727&lt;&gt;"",'PD5'!$V727*VLOOKUP('PD5'!$U727,#REF!,2,0),"")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IF('PD5'!$V728&lt;&gt;"",'PD5'!$V728*VLOOKUP('PD5'!$U728,#REF!,2,0),"")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IF('PD5'!$V729&lt;&gt;"",'PD5'!$V729*VLOOKUP('PD5'!$U729,#REF!,2,0),"")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IF('PD5'!$V730&lt;&gt;"",'PD5'!$V730*VLOOKUP('PD5'!$U730,#REF!,2,0),"")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IF('PD5'!$V731&lt;&gt;"",'PD5'!$V731*VLOOKUP('PD5'!$U731,#REF!,2,0),"")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IF('PD5'!$V732&lt;&gt;"",'PD5'!$V732*VLOOKUP('PD5'!$U732,#REF!,2,0),"")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IF('PD5'!$V733&lt;&gt;"",'PD5'!$V733*VLOOKUP('PD5'!$U733,#REF!,2,0),"")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IF('PD5'!$V734&lt;&gt;"",'PD5'!$V734*VLOOKUP('PD5'!$U734,#REF!,2,0),"")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IF('PD5'!$V735&lt;&gt;"",'PD5'!$V735*VLOOKUP('PD5'!$U735,#REF!,2,0),"")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IF('PD5'!$V736&lt;&gt;"",'PD5'!$V736*VLOOKUP('PD5'!$U736,#REF!,2,0),"")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IF('PD5'!$V737&lt;&gt;"",'PD5'!$V737*VLOOKUP('PD5'!$U737,#REF!,2,0),"")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IF('PD5'!$V738&lt;&gt;"",'PD5'!$V738*VLOOKUP('PD5'!$U738,#REF!,2,0),"")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IF('PD5'!$V739&lt;&gt;"",'PD5'!$V739*VLOOKUP('PD5'!$U739,#REF!,2,0),"")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IF('PD5'!$V740&lt;&gt;"",'PD5'!$V740*VLOOKUP('PD5'!$U740,#REF!,2,0),"")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IF('PD5'!$V741&lt;&gt;"",'PD5'!$V741*VLOOKUP('PD5'!$U741,#REF!,2,0),"")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IF('PD5'!$V742&lt;&gt;"",'PD5'!$V742*VLOOKUP('PD5'!$U742,#REF!,2,0),"")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IF('PD5'!$V743&lt;&gt;"",'PD5'!$V743*VLOOKUP('PD5'!$U743,#REF!,2,0),"")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IF('PD5'!$V744&lt;&gt;"",'PD5'!$V744*VLOOKUP('PD5'!$U744,#REF!,2,0),"")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IF('PD5'!$V745&lt;&gt;"",'PD5'!$V745*VLOOKUP('PD5'!$U745,#REF!,2,0),"")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IF('PD5'!$V746&lt;&gt;"",'PD5'!$V746*VLOOKUP('PD5'!$U746,#REF!,2,0),"")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IF('PD5'!$V747&lt;&gt;"",'PD5'!$V747*VLOOKUP('PD5'!$U747,#REF!,2,0),"")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IF('PD5'!$V748&lt;&gt;"",'PD5'!$V748*VLOOKUP('PD5'!$U748,#REF!,2,0),"")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IF('PD5'!$V749&lt;&gt;"",'PD5'!$V749*VLOOKUP('PD5'!$U749,#REF!,2,0),"")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IF('PD5'!$V750&lt;&gt;"",'PD5'!$V750*VLOOKUP('PD5'!$U750,#REF!,2,0),"")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IF('PD5'!$V751&lt;&gt;"",'PD5'!$V751*VLOOKUP('PD5'!$U751,#REF!,2,0),"")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IF('PD5'!$V752&lt;&gt;"",'PD5'!$V752*VLOOKUP('PD5'!$U752,#REF!,2,0),"")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IF('PD5'!$V753&lt;&gt;"",'PD5'!$V753*VLOOKUP('PD5'!$U753,#REF!,2,0),"")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IF('PD5'!$V754&lt;&gt;"",'PD5'!$V754*VLOOKUP('PD5'!$U754,#REF!,2,0),"")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IF('PD5'!$V755&lt;&gt;"",'PD5'!$V755*VLOOKUP('PD5'!$U755,#REF!,2,0),"")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IF('PD5'!$V756&lt;&gt;"",'PD5'!$V756*VLOOKUP('PD5'!$U756,#REF!,2,0),"")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IF('PD5'!$V757&lt;&gt;"",'PD5'!$V757*VLOOKUP('PD5'!$U757,#REF!,2,0),"")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IF('PD5'!$V758&lt;&gt;"",'PD5'!$V758*VLOOKUP('PD5'!$U758,#REF!,2,0),"")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IF('PD5'!$V759&lt;&gt;"",'PD5'!$V759*VLOOKUP('PD5'!$U759,#REF!,2,0),"")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IF('PD5'!$V760&lt;&gt;"",'PD5'!$V760*VLOOKUP('PD5'!$U760,#REF!,2,0),"")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IF('PD5'!$V761&lt;&gt;"",'PD5'!$V761*VLOOKUP('PD5'!$U761,#REF!,2,0),"")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IF('PD5'!$V762&lt;&gt;"",'PD5'!$V762*VLOOKUP('PD5'!$U762,#REF!,2,0),"")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IF('PD5'!$V763&lt;&gt;"",'PD5'!$V763*VLOOKUP('PD5'!$U763,#REF!,2,0),"")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IF('PD5'!$V764&lt;&gt;"",'PD5'!$V764*VLOOKUP('PD5'!$U764,#REF!,2,0),"")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IF('PD5'!$V765&lt;&gt;"",'PD5'!$V765*VLOOKUP('PD5'!$U765,#REF!,2,0),"")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IF('PD5'!$V766&lt;&gt;"",'PD5'!$V766*VLOOKUP('PD5'!$U766,#REF!,2,0),"")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IF('PD5'!$V767&lt;&gt;"",'PD5'!$V767*VLOOKUP('PD5'!$U767,#REF!,2,0),"")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IF('PD5'!$V768&lt;&gt;"",'PD5'!$V768*VLOOKUP('PD5'!$U768,#REF!,2,0),"")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IF('PD5'!$V769&lt;&gt;"",'PD5'!$V769*VLOOKUP('PD5'!$U769,#REF!,2,0),"")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IF('PD5'!$V770&lt;&gt;"",'PD5'!$V770*VLOOKUP('PD5'!$U770,#REF!,2,0),"")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IF('PD5'!$V771&lt;&gt;"",'PD5'!$V771*VLOOKUP('PD5'!$U771,#REF!,2,0),"")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IF('PD5'!$V772&lt;&gt;"",'PD5'!$V772*VLOOKUP('PD5'!$U772,#REF!,2,0),"")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IF('PD5'!$V773&lt;&gt;"",'PD5'!$V773*VLOOKUP('PD5'!$U773,#REF!,2,0),"")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IF('PD5'!$V774&lt;&gt;"",'PD5'!$V774*VLOOKUP('PD5'!$U774,#REF!,2,0),"")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IF('PD5'!$V775&lt;&gt;"",'PD5'!$V775*VLOOKUP('PD5'!$U775,#REF!,2,0),"")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IF('PD5'!$V776&lt;&gt;"",'PD5'!$V776*VLOOKUP('PD5'!$U776,#REF!,2,0),"")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IF('PD5'!$V777&lt;&gt;"",'PD5'!$V777*VLOOKUP('PD5'!$U777,#REF!,2,0),"")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IF('PD5'!$V778&lt;&gt;"",'PD5'!$V778*VLOOKUP('PD5'!$U778,#REF!,2,0),"")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IF('PD5'!$V779&lt;&gt;"",'PD5'!$V779*VLOOKUP('PD5'!$U779,#REF!,2,0),"")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IF('PD5'!$V780&lt;&gt;"",'PD5'!$V780*VLOOKUP('PD5'!$U780,#REF!,2,0),"")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IF('PD5'!$V781&lt;&gt;"",'PD5'!$V781*VLOOKUP('PD5'!$U781,#REF!,2,0),"")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IF('PD5'!$V782&lt;&gt;"",'PD5'!$V782*VLOOKUP('PD5'!$U782,#REF!,2,0),"")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IF('PD5'!$V783&lt;&gt;"",'PD5'!$V783*VLOOKUP('PD5'!$U783,#REF!,2,0),"")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IF('PD5'!$V784&lt;&gt;"",'PD5'!$V784*VLOOKUP('PD5'!$U784,#REF!,2,0),"")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IF('PD5'!$V785&lt;&gt;"",'PD5'!$V785*VLOOKUP('PD5'!$U785,#REF!,2,0),"")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IF('PD5'!$V786&lt;&gt;"",'PD5'!$V786*VLOOKUP('PD5'!$U786,#REF!,2,0),"")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IF('PD5'!$V787&lt;&gt;"",'PD5'!$V787*VLOOKUP('PD5'!$U787,#REF!,2,0),"")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IF('PD5'!$V788&lt;&gt;"",'PD5'!$V788*VLOOKUP('PD5'!$U788,#REF!,2,0),"")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IF('PD5'!$V789&lt;&gt;"",'PD5'!$V789*VLOOKUP('PD5'!$U789,#REF!,2,0),"")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IF('PD5'!$V790&lt;&gt;"",'PD5'!$V790*VLOOKUP('PD5'!$U790,#REF!,2,0),"")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IF('PD5'!$V791&lt;&gt;"",'PD5'!$V791*VLOOKUP('PD5'!$U791,#REF!,2,0),"")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IF('PD5'!$V792&lt;&gt;"",'PD5'!$V792*VLOOKUP('PD5'!$U792,#REF!,2,0),"")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IF('PD5'!$V793&lt;&gt;"",'PD5'!$V793*VLOOKUP('PD5'!$U793,#REF!,2,0),"")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IF('PD5'!$V794&lt;&gt;"",'PD5'!$V794*VLOOKUP('PD5'!$U794,#REF!,2,0),"")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IF('PD5'!$V795&lt;&gt;"",'PD5'!$V795*VLOOKUP('PD5'!$U795,#REF!,2,0),"")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IF('PD5'!$V796&lt;&gt;"",'PD5'!$V796*VLOOKUP('PD5'!$U796,#REF!,2,0),"")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IF('PD5'!$V797&lt;&gt;"",'PD5'!$V797*VLOOKUP('PD5'!$U797,#REF!,2,0),"")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IF('PD5'!$V798&lt;&gt;"",'PD5'!$V798*VLOOKUP('PD5'!$U798,#REF!,2,0),"")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IF('PD5'!$V799&lt;&gt;"",'PD5'!$V799*VLOOKUP('PD5'!$U799,#REF!,2,0),"")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IF('PD5'!$V800&lt;&gt;"",'PD5'!$V800*VLOOKUP('PD5'!$U800,#REF!,2,0),"")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IF('PD5'!$V801&lt;&gt;"",'PD5'!$V801*VLOOKUP('PD5'!$U801,#REF!,2,0),"")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IF('PD5'!$V802&lt;&gt;"",'PD5'!$V802*VLOOKUP('PD5'!$U802,#REF!,2,0),"")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IF('PD5'!$V803&lt;&gt;"",'PD5'!$V803*VLOOKUP('PD5'!$U803,#REF!,2,0),"")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IF('PD5'!$V804&lt;&gt;"",'PD5'!$V804*VLOOKUP('PD5'!$U804,#REF!,2,0),"")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IF('PD5'!$V805&lt;&gt;"",'PD5'!$V805*VLOOKUP('PD5'!$U805,#REF!,2,0),"")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IF('PD5'!$V806&lt;&gt;"",'PD5'!$V806*VLOOKUP('PD5'!$U806,#REF!,2,0),"")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IF('PD5'!$V807&lt;&gt;"",'PD5'!$V807*VLOOKUP('PD5'!$U807,#REF!,2,0),"")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IF('PD5'!$V808&lt;&gt;"",'PD5'!$V808*VLOOKUP('PD5'!$U808,#REF!,2,0),"")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IF('PD5'!$V809&lt;&gt;"",'PD5'!$V809*VLOOKUP('PD5'!$U809,#REF!,2,0),"")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IF('PD5'!$V810&lt;&gt;"",'PD5'!$V810*VLOOKUP('PD5'!$U810,#REF!,2,0),"")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IF('PD5'!$V811&lt;&gt;"",'PD5'!$V811*VLOOKUP('PD5'!$U811,#REF!,2,0),"")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IF('PD5'!$V812&lt;&gt;"",'PD5'!$V812*VLOOKUP('PD5'!$U812,#REF!,2,0),"")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IF('PD5'!$V813&lt;&gt;"",'PD5'!$V813*VLOOKUP('PD5'!$U813,#REF!,2,0),"")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IF('PD5'!$V814&lt;&gt;"",'PD5'!$V814*VLOOKUP('PD5'!$U814,#REF!,2,0),"")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IF('PD5'!$V815&lt;&gt;"",'PD5'!$V815*VLOOKUP('PD5'!$U815,#REF!,2,0),"")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IF('PD5'!$V816&lt;&gt;"",'PD5'!$V816*VLOOKUP('PD5'!$U816,#REF!,2,0),"")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IF('PD5'!$V817&lt;&gt;"",'PD5'!$V817*VLOOKUP('PD5'!$U817,#REF!,2,0),"")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IF('PD5'!$V818&lt;&gt;"",'PD5'!$V818*VLOOKUP('PD5'!$U818,#REF!,2,0),"")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IF('PD5'!$V819&lt;&gt;"",'PD5'!$V819*VLOOKUP('PD5'!$U819,#REF!,2,0),"")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IF('PD5'!$V820&lt;&gt;"",'PD5'!$V820*VLOOKUP('PD5'!$U820,#REF!,2,0),"")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IF('PD5'!$V821&lt;&gt;"",'PD5'!$V821*VLOOKUP('PD5'!$U821,#REF!,2,0),"")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IF('PD5'!$V822&lt;&gt;"",'PD5'!$V822*VLOOKUP('PD5'!$U822,#REF!,2,0),"")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IF('PD5'!$V823&lt;&gt;"",'PD5'!$V823*VLOOKUP('PD5'!$U823,#REF!,2,0),"")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IF('PD5'!$V824&lt;&gt;"",'PD5'!$V824*VLOOKUP('PD5'!$U824,#REF!,2,0),"")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IF('PD5'!$V825&lt;&gt;"",'PD5'!$V825*VLOOKUP('PD5'!$U825,#REF!,2,0),"")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IF('PD5'!$V826&lt;&gt;"",'PD5'!$V826*VLOOKUP('PD5'!$U826,#REF!,2,0),"")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IF('PD5'!$V827&lt;&gt;"",'PD5'!$V827*VLOOKUP('PD5'!$U827,#REF!,2,0),"")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IF('PD5'!$V828&lt;&gt;"",'PD5'!$V828*VLOOKUP('PD5'!$U828,#REF!,2,0),"")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IF('PD5'!$V829&lt;&gt;"",'PD5'!$V829*VLOOKUP('PD5'!$U829,#REF!,2,0),"")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IF('PD5'!$V830&lt;&gt;"",'PD5'!$V830*VLOOKUP('PD5'!$U830,#REF!,2,0),"")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IF('PD5'!$V831&lt;&gt;"",'PD5'!$V831*VLOOKUP('PD5'!$U831,#REF!,2,0),"")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IF('PD5'!$V832&lt;&gt;"",'PD5'!$V832*VLOOKUP('PD5'!$U832,#REF!,2,0),"")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IF('PD5'!$V833&lt;&gt;"",'PD5'!$V833*VLOOKUP('PD5'!$U833,#REF!,2,0),"")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IF('PD5'!$V834&lt;&gt;"",'PD5'!$V834*VLOOKUP('PD5'!$U834,#REF!,2,0),"")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IF('PD5'!$V835&lt;&gt;"",'PD5'!$V835*VLOOKUP('PD5'!$U835,#REF!,2,0),"")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IF('PD5'!$V836&lt;&gt;"",'PD5'!$V836*VLOOKUP('PD5'!$U836,#REF!,2,0),"")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IF('PD5'!$V837&lt;&gt;"",'PD5'!$V837*VLOOKUP('PD5'!$U837,#REF!,2,0),"")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IF('PD5'!$V838&lt;&gt;"",'PD5'!$V838*VLOOKUP('PD5'!$U838,#REF!,2,0),"")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IF('PD5'!$V839&lt;&gt;"",'PD5'!$V839*VLOOKUP('PD5'!$U839,#REF!,2,0),"")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IF('PD5'!$V840&lt;&gt;"",'PD5'!$V840*VLOOKUP('PD5'!$U840,#REF!,2,0),"")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IF('PD5'!$V841&lt;&gt;"",'PD5'!$V841*VLOOKUP('PD5'!$U841,#REF!,2,0),"")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IF('PD5'!$V842&lt;&gt;"",'PD5'!$V842*VLOOKUP('PD5'!$U842,#REF!,2,0),"")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IF('PD5'!$V843&lt;&gt;"",'PD5'!$V843*VLOOKUP('PD5'!$U843,#REF!,2,0),"")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IF('PD5'!$V844&lt;&gt;"",'PD5'!$V844*VLOOKUP('PD5'!$U844,#REF!,2,0),"")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IF('PD5'!$V845&lt;&gt;"",'PD5'!$V845*VLOOKUP('PD5'!$U845,#REF!,2,0),"")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IF('PD5'!$V846&lt;&gt;"",'PD5'!$V846*VLOOKUP('PD5'!$U846,#REF!,2,0),"")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IF('PD5'!$V847&lt;&gt;"",'PD5'!$V847*VLOOKUP('PD5'!$U847,#REF!,2,0),"")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IF('PD5'!$V848&lt;&gt;"",'PD5'!$V848*VLOOKUP('PD5'!$U848,#REF!,2,0),"")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IF('PD5'!$V849&lt;&gt;"",'PD5'!$V849*VLOOKUP('PD5'!$U849,#REF!,2,0),"")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IF('PD5'!$V850&lt;&gt;"",'PD5'!$V850*VLOOKUP('PD5'!$U850,#REF!,2,0),"")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IF('PD5'!$V851&lt;&gt;"",'PD5'!$V851*VLOOKUP('PD5'!$U851,#REF!,2,0),"")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IF('PD5'!$V852&lt;&gt;"",'PD5'!$V852*VLOOKUP('PD5'!$U852,#REF!,2,0),"")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IF('PD5'!$V853&lt;&gt;"",'PD5'!$V853*VLOOKUP('PD5'!$U853,#REF!,2,0),"")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IF('PD5'!$V854&lt;&gt;"",'PD5'!$V854*VLOOKUP('PD5'!$U854,#REF!,2,0),"")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IF('PD5'!$V855&lt;&gt;"",'PD5'!$V855*VLOOKUP('PD5'!$U855,#REF!,2,0),"")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IF('PD5'!$V856&lt;&gt;"",'PD5'!$V856*VLOOKUP('PD5'!$U856,#REF!,2,0),"")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IF('PD5'!$V857&lt;&gt;"",'PD5'!$V857*VLOOKUP('PD5'!$U857,#REF!,2,0),"")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IF('PD5'!$V858&lt;&gt;"",'PD5'!$V858*VLOOKUP('PD5'!$U858,#REF!,2,0),"")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IF('PD5'!$V859&lt;&gt;"",'PD5'!$V859*VLOOKUP('PD5'!$U859,#REF!,2,0),"")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IF('PD5'!$V860&lt;&gt;"",'PD5'!$V860*VLOOKUP('PD5'!$U860,#REF!,2,0),"")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IF('PD5'!$V861&lt;&gt;"",'PD5'!$V861*VLOOKUP('PD5'!$U861,#REF!,2,0),"")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IF('PD5'!$V862&lt;&gt;"",'PD5'!$V862*VLOOKUP('PD5'!$U862,#REF!,2,0),"")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IF('PD5'!$V863&lt;&gt;"",'PD5'!$V863*VLOOKUP('PD5'!$U863,#REF!,2,0),"")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IF('PD5'!$V864&lt;&gt;"",'PD5'!$V864*VLOOKUP('PD5'!$U864,#REF!,2,0),"")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IF('PD5'!$V865&lt;&gt;"",'PD5'!$V865*VLOOKUP('PD5'!$U865,#REF!,2,0),"")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IF('PD5'!$V866&lt;&gt;"",'PD5'!$V866*VLOOKUP('PD5'!$U866,#REF!,2,0),"")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IF('PD5'!$V867&lt;&gt;"",'PD5'!$V867*VLOOKUP('PD5'!$U867,#REF!,2,0),"")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IF('PD5'!$V868&lt;&gt;"",'PD5'!$V868*VLOOKUP('PD5'!$U868,#REF!,2,0),"")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IF('PD5'!$V869&lt;&gt;"",'PD5'!$V869*VLOOKUP('PD5'!$U869,#REF!,2,0),"")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IF('PD5'!$V870&lt;&gt;"",'PD5'!$V870*VLOOKUP('PD5'!$U870,#REF!,2,0),"")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IF('PD5'!$V871&lt;&gt;"",'PD5'!$V871*VLOOKUP('PD5'!$U871,#REF!,2,0),"")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IF('PD5'!$V872&lt;&gt;"",'PD5'!$V872*VLOOKUP('PD5'!$U872,#REF!,2,0),"")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IF('PD5'!$V873&lt;&gt;"",'PD5'!$V873*VLOOKUP('PD5'!$U873,#REF!,2,0),"")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IF('PD5'!$V874&lt;&gt;"",'PD5'!$V874*VLOOKUP('PD5'!$U874,#REF!,2,0),"")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IF('PD5'!$V875&lt;&gt;"",'PD5'!$V875*VLOOKUP('PD5'!$U875,#REF!,2,0),"")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IF('PD5'!$V876&lt;&gt;"",'PD5'!$V876*VLOOKUP('PD5'!$U876,#REF!,2,0),"")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IF('PD5'!$V877&lt;&gt;"",'PD5'!$V877*VLOOKUP('PD5'!$U877,#REF!,2,0),"")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IF('PD5'!$V878&lt;&gt;"",'PD5'!$V878*VLOOKUP('PD5'!$U878,#REF!,2,0),"")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IF('PD5'!$V879&lt;&gt;"",'PD5'!$V879*VLOOKUP('PD5'!$U879,#REF!,2,0),"")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IF('PD5'!$V880&lt;&gt;"",'PD5'!$V880*VLOOKUP('PD5'!$U880,#REF!,2,0),"")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IF('PD5'!$V881&lt;&gt;"",'PD5'!$V881*VLOOKUP('PD5'!$U881,#REF!,2,0),"")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IF('PD5'!$V882&lt;&gt;"",'PD5'!$V882*VLOOKUP('PD5'!$U882,#REF!,2,0),"")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IF('PD5'!$V883&lt;&gt;"",'PD5'!$V883*VLOOKUP('PD5'!$U883,#REF!,2,0),"")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IF('PD5'!$V884&lt;&gt;"",'PD5'!$V884*VLOOKUP('PD5'!$U884,#REF!,2,0),"")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IF('PD5'!$V885&lt;&gt;"",'PD5'!$V885*VLOOKUP('PD5'!$U885,#REF!,2,0),"")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IF('PD5'!$V886&lt;&gt;"",'PD5'!$V886*VLOOKUP('PD5'!$U886,#REF!,2,0),"")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IF('PD5'!$V887&lt;&gt;"",'PD5'!$V887*VLOOKUP('PD5'!$U887,#REF!,2,0),"")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IF('PD5'!$V888&lt;&gt;"",'PD5'!$V888*VLOOKUP('PD5'!$U888,#REF!,2,0),"")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IF('PD5'!$V889&lt;&gt;"",'PD5'!$V889*VLOOKUP('PD5'!$U889,#REF!,2,0),"")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IF('PD5'!$V890&lt;&gt;"",'PD5'!$V890*VLOOKUP('PD5'!$U890,#REF!,2,0),"")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IF('PD5'!$V891&lt;&gt;"",'PD5'!$V891*VLOOKUP('PD5'!$U891,#REF!,2,0),"")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IF('PD5'!$V892&lt;&gt;"",'PD5'!$V892*VLOOKUP('PD5'!$U892,#REF!,2,0),"")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IF('PD5'!$V893&lt;&gt;"",'PD5'!$V893*VLOOKUP('PD5'!$U893,#REF!,2,0),"")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IF('PD5'!$V894&lt;&gt;"",'PD5'!$V894*VLOOKUP('PD5'!$U894,#REF!,2,0),"")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IF('PD5'!$V895&lt;&gt;"",'PD5'!$V895*VLOOKUP('PD5'!$U895,#REF!,2,0),"")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IF('PD5'!$V896&lt;&gt;"",'PD5'!$V896*VLOOKUP('PD5'!$U896,#REF!,2,0),"")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IF('PD5'!$V897&lt;&gt;"",'PD5'!$V897*VLOOKUP('PD5'!$U897,#REF!,2,0),"")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IF('PD5'!$V898&lt;&gt;"",'PD5'!$V898*VLOOKUP('PD5'!$U898,#REF!,2,0),"")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IF('PD5'!$V899&lt;&gt;"",'PD5'!$V899*VLOOKUP('PD5'!$U899,#REF!,2,0),"")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IF('PD5'!$V900&lt;&gt;"",'PD5'!$V900*VLOOKUP('PD5'!$U900,#REF!,2,0),"")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IF('PD5'!$V901&lt;&gt;"",'PD5'!$V901*VLOOKUP('PD5'!$U901,#REF!,2,0),"")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IF('PD5'!$V902&lt;&gt;"",'PD5'!$V902*VLOOKUP('PD5'!$U902,#REF!,2,0),"")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IF('PD5'!$V903&lt;&gt;"",'PD5'!$V903*VLOOKUP('PD5'!$U903,#REF!,2,0),"")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IF('PD5'!$V904&lt;&gt;"",'PD5'!$V904*VLOOKUP('PD5'!$U904,#REF!,2,0),"")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IF('PD5'!$V905&lt;&gt;"",'PD5'!$V905*VLOOKUP('PD5'!$U905,#REF!,2,0),"")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IF('PD5'!$V906&lt;&gt;"",'PD5'!$V906*VLOOKUP('PD5'!$U906,#REF!,2,0),"")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IF('PD5'!$V907&lt;&gt;"",'PD5'!$V907*VLOOKUP('PD5'!$U907,#REF!,2,0),"")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IF('PD5'!$V908&lt;&gt;"",'PD5'!$V908*VLOOKUP('PD5'!$U908,#REF!,2,0),"")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IF('PD5'!$V909&lt;&gt;"",'PD5'!$V909*VLOOKUP('PD5'!$U909,#REF!,2,0),"")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IF('PD5'!$V910&lt;&gt;"",'PD5'!$V910*VLOOKUP('PD5'!$U910,#REF!,2,0),"")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IF('PD5'!$V911&lt;&gt;"",'PD5'!$V911*VLOOKUP('PD5'!$U911,#REF!,2,0),"")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IF('PD5'!$V912&lt;&gt;"",'PD5'!$V912*VLOOKUP('PD5'!$U912,#REF!,2,0),"")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IF('PD5'!$V913&lt;&gt;"",'PD5'!$V913*VLOOKUP('PD5'!$U913,#REF!,2,0),"")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IF('PD5'!$V914&lt;&gt;"",'PD5'!$V914*VLOOKUP('PD5'!$U914,#REF!,2,0),"")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IF('PD5'!$V915&lt;&gt;"",'PD5'!$V915*VLOOKUP('PD5'!$U915,#REF!,2,0),"")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IF('PD5'!$V916&lt;&gt;"",'PD5'!$V916*VLOOKUP('PD5'!$U916,#REF!,2,0),"")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IF('PD5'!$V917&lt;&gt;"",'PD5'!$V917*VLOOKUP('PD5'!$U917,#REF!,2,0),"")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IF('PD5'!$V918&lt;&gt;"",'PD5'!$V918*VLOOKUP('PD5'!$U918,#REF!,2,0),"")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IF('PD5'!$V919&lt;&gt;"",'PD5'!$V919*VLOOKUP('PD5'!$U919,#REF!,2,0),"")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IF('PD5'!$V920&lt;&gt;"",'PD5'!$V920*VLOOKUP('PD5'!$U920,#REF!,2,0),"")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IF('PD5'!$V921&lt;&gt;"",'PD5'!$V921*VLOOKUP('PD5'!$U921,#REF!,2,0),"")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IF('PD5'!$V922&lt;&gt;"",'PD5'!$V922*VLOOKUP('PD5'!$U922,#REF!,2,0),"")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IF('PD5'!$V923&lt;&gt;"",'PD5'!$V923*VLOOKUP('PD5'!$U923,#REF!,2,0),"")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IF('PD5'!$V924&lt;&gt;"",'PD5'!$V924*VLOOKUP('PD5'!$U924,#REF!,2,0),"")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IF('PD5'!$V925&lt;&gt;"",'PD5'!$V925*VLOOKUP('PD5'!$U925,#REF!,2,0),"")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IF('PD5'!$V926&lt;&gt;"",'PD5'!$V926*VLOOKUP('PD5'!$U926,#REF!,2,0),"")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IF('PD5'!$V927&lt;&gt;"",'PD5'!$V927*VLOOKUP('PD5'!$U927,#REF!,2,0),"")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IF('PD5'!$V928&lt;&gt;"",'PD5'!$V928*VLOOKUP('PD5'!$U928,#REF!,2,0),"")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IF('PD5'!$V929&lt;&gt;"",'PD5'!$V929*VLOOKUP('PD5'!$U929,#REF!,2,0),"")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IF('PD5'!$V930&lt;&gt;"",'PD5'!$V930*VLOOKUP('PD5'!$U930,#REF!,2,0),"")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IF('PD5'!$V931&lt;&gt;"",'PD5'!$V931*VLOOKUP('PD5'!$U931,#REF!,2,0),"")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IF('PD5'!$V932&lt;&gt;"",'PD5'!$V932*VLOOKUP('PD5'!$U932,#REF!,2,0),"")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IF('PD5'!$V933&lt;&gt;"",'PD5'!$V933*VLOOKUP('PD5'!$U933,#REF!,2,0),"")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IF('PD5'!$V934&lt;&gt;"",'PD5'!$V934*VLOOKUP('PD5'!$U934,#REF!,2,0),"")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IF('PD5'!$V935&lt;&gt;"",'PD5'!$V935*VLOOKUP('PD5'!$U935,#REF!,2,0),"")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IF('PD5'!$V936&lt;&gt;"",'PD5'!$V936*VLOOKUP('PD5'!$U936,#REF!,2,0),"")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IF('PD5'!$V937&lt;&gt;"",'PD5'!$V937*VLOOKUP('PD5'!$U937,#REF!,2,0),"")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IF('PD5'!$V938&lt;&gt;"",'PD5'!$V938*VLOOKUP('PD5'!$U938,#REF!,2,0),"")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IF('PD5'!$V939&lt;&gt;"",'PD5'!$V939*VLOOKUP('PD5'!$U939,#REF!,2,0),"")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IF('PD5'!$V940&lt;&gt;"",'PD5'!$V940*VLOOKUP('PD5'!$U940,#REF!,2,0),"")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IF('PD5'!$V941&lt;&gt;"",'PD5'!$V941*VLOOKUP('PD5'!$U941,#REF!,2,0),"")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IF('PD5'!$V942&lt;&gt;"",'PD5'!$V942*VLOOKUP('PD5'!$U942,#REF!,2,0),"")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IF('PD5'!$V943&lt;&gt;"",'PD5'!$V943*VLOOKUP('PD5'!$U943,#REF!,2,0),"")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IF('PD5'!$V944&lt;&gt;"",'PD5'!$V944*VLOOKUP('PD5'!$U944,#REF!,2,0),"")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IF('PD5'!$V945&lt;&gt;"",'PD5'!$V945*VLOOKUP('PD5'!$U945,#REF!,2,0),"")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IF('PD5'!$V946&lt;&gt;"",'PD5'!$V946*VLOOKUP('PD5'!$U946,#REF!,2,0),"")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IF('PD5'!$V947&lt;&gt;"",'PD5'!$V947*VLOOKUP('PD5'!$U947,#REF!,2,0),"")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IF('PD5'!$V948&lt;&gt;"",'PD5'!$V948*VLOOKUP('PD5'!$U948,#REF!,2,0),"")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IF('PD5'!$V949&lt;&gt;"",'PD5'!$V949*VLOOKUP('PD5'!$U949,#REF!,2,0),"")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IF('PD5'!$V950&lt;&gt;"",'PD5'!$V950*VLOOKUP('PD5'!$U950,#REF!,2,0),"")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IF('PD5'!$V951&lt;&gt;"",'PD5'!$V951*VLOOKUP('PD5'!$U951,#REF!,2,0),"")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IF('PD5'!$V952&lt;&gt;"",'PD5'!$V952*VLOOKUP('PD5'!$U952,#REF!,2,0),"")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IF('PD5'!$V953&lt;&gt;"",'PD5'!$V953*VLOOKUP('PD5'!$U953,#REF!,2,0),"")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IF('PD5'!$V954&lt;&gt;"",'PD5'!$V954*VLOOKUP('PD5'!$U954,#REF!,2,0),"")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IF('PD5'!$V955&lt;&gt;"",'PD5'!$V955*VLOOKUP('PD5'!$U955,#REF!,2,0),"")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IF('PD5'!$V956&lt;&gt;"",'PD5'!$V956*VLOOKUP('PD5'!$U956,#REF!,2,0),"")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IF('PD5'!$V957&lt;&gt;"",'PD5'!$V957*VLOOKUP('PD5'!$U957,#REF!,2,0),"")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IF('PD5'!$V958&lt;&gt;"",'PD5'!$V958*VLOOKUP('PD5'!$U958,#REF!,2,0),"")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IF('PD5'!$V959&lt;&gt;"",'PD5'!$V959*VLOOKUP('PD5'!$U959,#REF!,2,0),"")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IF('PD5'!$V960&lt;&gt;"",'PD5'!$V960*VLOOKUP('PD5'!$U960,#REF!,2,0),"")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IF('PD5'!$V961&lt;&gt;"",'PD5'!$V961*VLOOKUP('PD5'!$U961,#REF!,2,0),"")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IF('PD5'!$V962&lt;&gt;"",'PD5'!$V962*VLOOKUP('PD5'!$U962,#REF!,2,0),"")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IF('PD5'!$V963&lt;&gt;"",'PD5'!$V963*VLOOKUP('PD5'!$U963,#REF!,2,0),"")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IF('PD5'!$V964&lt;&gt;"",'PD5'!$V964*VLOOKUP('PD5'!$U964,#REF!,2,0),"")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IF('PD5'!$V965&lt;&gt;"",'PD5'!$V965*VLOOKUP('PD5'!$U965,#REF!,2,0),"")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IF('PD5'!$V966&lt;&gt;"",'PD5'!$V966*VLOOKUP('PD5'!$U966,#REF!,2,0),"")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IF('PD5'!$V967&lt;&gt;"",'PD5'!$V967*VLOOKUP('PD5'!$U967,#REF!,2,0),"")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IF('PD5'!$V968&lt;&gt;"",'PD5'!$V968*VLOOKUP('PD5'!$U968,#REF!,2,0),"")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IF('PD5'!$V969&lt;&gt;"",'PD5'!$V969*VLOOKUP('PD5'!$U969,#REF!,2,0),"")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IF('PD5'!$V970&lt;&gt;"",'PD5'!$V970*VLOOKUP('PD5'!$U970,#REF!,2,0),"")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IF('PD5'!$V971&lt;&gt;"",'PD5'!$V971*VLOOKUP('PD5'!$U971,#REF!,2,0),"")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IF('PD5'!$V972&lt;&gt;"",'PD5'!$V972*VLOOKUP('PD5'!$U972,#REF!,2,0),"")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IF('PD5'!$V973&lt;&gt;"",'PD5'!$V973*VLOOKUP('PD5'!$U973,#REF!,2,0),"")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IF('PD5'!$V974&lt;&gt;"",'PD5'!$V974*VLOOKUP('PD5'!$U974,#REF!,2,0),"")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IF('PD5'!$V975&lt;&gt;"",'PD5'!$V975*VLOOKUP('PD5'!$U975,#REF!,2,0),"")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IF('PD5'!$V976&lt;&gt;"",'PD5'!$V976*VLOOKUP('PD5'!$U976,#REF!,2,0),"")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IF('PD5'!$V977&lt;&gt;"",'PD5'!$V977*VLOOKUP('PD5'!$U977,#REF!,2,0),"")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IF('PD5'!$V978&lt;&gt;"",'PD5'!$V978*VLOOKUP('PD5'!$U978,#REF!,2,0),"")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IF('PD5'!$V979&lt;&gt;"",'PD5'!$V979*VLOOKUP('PD5'!$U979,#REF!,2,0),"")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IF('PD5'!$V980&lt;&gt;"",'PD5'!$V980*VLOOKUP('PD5'!$U980,#REF!,2,0),"")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IF('PD5'!$V981&lt;&gt;"",'PD5'!$V981*VLOOKUP('PD5'!$U981,#REF!,2,0),"")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IF('PD5'!$V982&lt;&gt;"",'PD5'!$V982*VLOOKUP('PD5'!$U982,#REF!,2,0),"")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IF('PD5'!$V983&lt;&gt;"",'PD5'!$V983*VLOOKUP('PD5'!$U983,#REF!,2,0),"")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IF('PD5'!$V984&lt;&gt;"",'PD5'!$V984*VLOOKUP('PD5'!$U984,#REF!,2,0),"")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IF('PD5'!$V985&lt;&gt;"",'PD5'!$V985*VLOOKUP('PD5'!$U985,#REF!,2,0),"")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IF('PD5'!$V986&lt;&gt;"",'PD5'!$V986*VLOOKUP('PD5'!$U986,#REF!,2,0),"")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IF('PD5'!$V987&lt;&gt;"",'PD5'!$V987*VLOOKUP('PD5'!$U987,#REF!,2,0),"")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IF('PD5'!$V988&lt;&gt;"",'PD5'!$V988*VLOOKUP('PD5'!$U988,#REF!,2,0),"")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IF('PD5'!$V989&lt;&gt;"",'PD5'!$V989*VLOOKUP('PD5'!$U989,#REF!,2,0),"")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IF('PD5'!$V990&lt;&gt;"",'PD5'!$V990*VLOOKUP('PD5'!$U990,#REF!,2,0),"")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IF('PD5'!$V991&lt;&gt;"",'PD5'!$V991*VLOOKUP('PD5'!$U991,#REF!,2,0),"")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IF('PD5'!$V992&lt;&gt;"",'PD5'!$V992*VLOOKUP('PD5'!$U992,#REF!,2,0),"")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IF('PD5'!$V993&lt;&gt;"",'PD5'!$V993*VLOOKUP('PD5'!$U993,#REF!,2,0),"")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IF('PD5'!$V994&lt;&gt;"",'PD5'!$V994*VLOOKUP('PD5'!$U994,#REF!,2,0),"")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IF('PD5'!$V995&lt;&gt;"",'PD5'!$V995*VLOOKUP('PD5'!$U995,#REF!,2,0),"")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IF('PD5'!$V996&lt;&gt;"",'PD5'!$V996*VLOOKUP('PD5'!$U996,#REF!,2,0),"")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IF('PD5'!$V997&lt;&gt;"",'PD5'!$V997*VLOOKUP('PD5'!$U997,#REF!,2,0),"")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IF('PD5'!$V998&lt;&gt;"",'PD5'!$V998*VLOOKUP('PD5'!$U998,#REF!,2,0),"")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IF('PD5'!$V999&lt;&gt;"",'PD5'!$V999*VLOOKUP('PD5'!$U999,#REF!,2,0),"")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IF('PD5'!$V1000&lt;&gt;"",'PD5'!$V1000*VLOOKUP('PD5'!$U1000,#REF!,2,0),"")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IF('PD5'!$V1001&lt;&gt;"",'PD5'!$V1001*VLOOKUP('PD5'!$U1001,#REF!,2,0),"")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IF('PD5'!$V1002&lt;&gt;"",'PD5'!$V1002*VLOOKUP('PD5'!$U1002,#REF!,2,0),"")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IF('PD5'!$V1003&lt;&gt;"",'PD5'!$V1003*VLOOKUP('PD5'!$U1003,#REF!,2,0),"")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IF('PD5'!$V1004&lt;&gt;"",'PD5'!$V1004*VLOOKUP('PD5'!$U1004,#REF!,2,0),"")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IF('PD5'!$V1005&lt;&gt;"",'PD5'!$V1005*VLOOKUP('PD5'!$U1005,#REF!,2,0),"")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IF('PD5'!$V1006&lt;&gt;"",'PD5'!$V1006*VLOOKUP('PD5'!$U1006,#REF!,2,0),"")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IF('PD5'!$V1007&lt;&gt;"",'PD5'!$V1007*VLOOKUP('PD5'!$U1007,#REF!,2,0),"")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IF('PD5'!$V1008&lt;&gt;"",'PD5'!$V1008*VLOOKUP('PD5'!$U1008,#REF!,2,0),"")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IF('PD5'!$V1009&lt;&gt;"",'PD5'!$V1009*VLOOKUP('PD5'!$U1009,#REF!,2,0),"")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IF('PD5'!$V1010&lt;&gt;"",'PD5'!$V1010*VLOOKUP('PD5'!$U1010,#REF!,2,0),"")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IF('PD5'!$V1011&lt;&gt;"",'PD5'!$V1011*VLOOKUP('PD5'!$U1011,#REF!,2,0),"")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IF('PD5'!$V1012&lt;&gt;"",'PD5'!$V1012*VLOOKUP('PD5'!$U1012,#REF!,2,0),"")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IF('PD5'!$V1013&lt;&gt;"",'PD5'!$V1013*VLOOKUP('PD5'!$U1013,#REF!,2,0),"")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IF('PD5'!$V1014&lt;&gt;"",'PD5'!$V1014*VLOOKUP('PD5'!$U1014,#REF!,2,0),"")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IF('PD5'!$V1015&lt;&gt;"",'PD5'!$V1015*VLOOKUP('PD5'!$U1015,#REF!,2,0),"")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IF('PD5'!$V1016&lt;&gt;"",'PD5'!$V1016*VLOOKUP('PD5'!$U1016,#REF!,2,0),"")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IF('PD5'!$V1017&lt;&gt;"",'PD5'!$V1017*VLOOKUP('PD5'!$U1017,#REF!,2,0),"")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IF('PD5'!$V1018&lt;&gt;"",'PD5'!$V1018*VLOOKUP('PD5'!$U1018,#REF!,2,0),"")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IF('PD5'!$V1019&lt;&gt;"",'PD5'!$V1019*VLOOKUP('PD5'!$U1019,#REF!,2,0),"")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IF('PD5'!$V1020&lt;&gt;"",'PD5'!$V1020*VLOOKUP('PD5'!$U1020,#REF!,2,0),"")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IF('PD5'!$V1021&lt;&gt;"",'PD5'!$V1021*VLOOKUP('PD5'!$U1021,#REF!,2,0),"")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IF('PD5'!$V1022&lt;&gt;"",'PD5'!$V1022*VLOOKUP('PD5'!$U1022,#REF!,2,0),"")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IF('PD5'!$V1023&lt;&gt;"",'PD5'!$V1023*VLOOKUP('PD5'!$U1023,#REF!,2,0),"")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IF('PD5'!$V1024&lt;&gt;"",'PD5'!$V1024*VLOOKUP('PD5'!$U1024,#REF!,2,0),"")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IF('PD5'!$V1025&lt;&gt;"",'PD5'!$V1025*VLOOKUP('PD5'!$U1025,#REF!,2,0),"")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IF('PD5'!$V1026&lt;&gt;"",'PD5'!$V1026*VLOOKUP('PD5'!$U1026,#REF!,2,0),"")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IF('PD5'!$V1027&lt;&gt;"",'PD5'!$V1027*VLOOKUP('PD5'!$U1027,#REF!,2,0),"")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IF('PD5'!$V1028&lt;&gt;"",'PD5'!$V1028*VLOOKUP('PD5'!$U1028,#REF!,2,0),"")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IF('PD5'!$V1029&lt;&gt;"",'PD5'!$V1029*VLOOKUP('PD5'!$U1029,#REF!,2,0),"")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IF('PD5'!$V1030&lt;&gt;"",'PD5'!$V1030*VLOOKUP('PD5'!$U1030,#REF!,2,0),"")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IF('PD5'!$V1031&lt;&gt;"",'PD5'!$V1031*VLOOKUP('PD5'!$U1031,#REF!,2,0),"")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IF('PD5'!$V1032&lt;&gt;"",'PD5'!$V1032*VLOOKUP('PD5'!$U1032,#REF!,2,0),"")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IF('PD5'!$V1033&lt;&gt;"",'PD5'!$V1033*VLOOKUP('PD5'!$U1033,#REF!,2,0),"")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IF('PD5'!$V1034&lt;&gt;"",'PD5'!$V1034*VLOOKUP('PD5'!$U1034,#REF!,2,0),"")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IF('PD5'!$V1035&lt;&gt;"",'PD5'!$V1035*VLOOKUP('PD5'!$U1035,#REF!,2,0),"")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O2s2dywf7P2z+Dm0jf/5OWTQ6xKUh/yap+njbwY3J5GwBaIz5kvKHC5pE5VRZ3jklru9h3X3IMPRRIW0V3Vy9g==" saltValue="vye9qt74VBtPmruqL7X/D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13" priority="23" operator="beginsWith" text="COMPLETE">
      <formula>LEFT((A1),LEN("COMPLETE"))=("COMPLETE")</formula>
    </cfRule>
  </conditionalFormatting>
  <conditionalFormatting sqref="A1:A2 B6:B21 D21 F21 A226:C1235 A6:A23 G25:G28 G21:G23 C5:C24 E21:E24">
    <cfRule type="containsText" dxfId="112" priority="24" operator="containsText" text="INCOMPLETE">
      <formula>NOT(ISERROR(SEARCH(("INCOMPLETE"),(A1))))</formula>
    </cfRule>
  </conditionalFormatting>
  <conditionalFormatting sqref="E43:G43 A30:F33 B34:C34 A35:C38 D34:F38 A39 C39:D39">
    <cfRule type="containsText" dxfId="111" priority="25" operator="containsText" text="FALSE">
      <formula>NOT(ISERROR(SEARCH(("FALSE"),(A30))))</formula>
    </cfRule>
  </conditionalFormatting>
  <conditionalFormatting sqref="E43:G43 A30:F33 B34:C34 A35:C38 D34:F38 A39 C39:D39">
    <cfRule type="containsText" dxfId="110" priority="26" operator="containsText" text="TRUE">
      <formula>NOT(ISERROR(SEARCH(("TRUE"),(A30))))</formula>
    </cfRule>
  </conditionalFormatting>
  <conditionalFormatting sqref="A26:B28">
    <cfRule type="containsText" dxfId="109" priority="27" operator="containsText" text="FALSE">
      <formula>NOT(ISERROR(SEARCH(("FALSE"),(A26))))</formula>
    </cfRule>
  </conditionalFormatting>
  <conditionalFormatting sqref="A26:B28">
    <cfRule type="containsText" dxfId="108" priority="28" operator="containsText" text="TRUE">
      <formula>NOT(ISERROR(SEARCH(("TRUE"),(A26))))</formula>
    </cfRule>
  </conditionalFormatting>
  <conditionalFormatting sqref="C40">
    <cfRule type="containsText" dxfId="107" priority="21" operator="containsText" text="YES">
      <formula>NOT(ISERROR(SEARCH(("YES"),(C40))))</formula>
    </cfRule>
  </conditionalFormatting>
  <conditionalFormatting sqref="C40">
    <cfRule type="containsText" dxfId="106" priority="22" operator="containsText" text="NO">
      <formula>NOT(ISERROR(SEARCH(("NO"),(C40))))</formula>
    </cfRule>
  </conditionalFormatting>
  <conditionalFormatting sqref="D8 F10:F13">
    <cfRule type="beginsWith" dxfId="105" priority="11" operator="beginsWith" text="COMPLETE">
      <formula>LEFT(D8,LEN("COMPLETE"))="COMPLETE"</formula>
    </cfRule>
    <cfRule type="containsText" dxfId="104" priority="12" operator="containsText" text="INCOMPLETE">
      <formula>NOT(ISERROR(SEARCH("INCOMPLETE",D8)))</formula>
    </cfRule>
  </conditionalFormatting>
  <conditionalFormatting sqref="D6:D7 D10 A24 D13">
    <cfRule type="containsText" dxfId="103" priority="19" operator="containsText" text="FALSE">
      <formula>NOT(ISERROR(SEARCH("FALSE",A6)))</formula>
    </cfRule>
    <cfRule type="containsText" dxfId="102" priority="20" operator="containsText" text="TRUE">
      <formula>NOT(ISERROR(SEARCH("TRUE",A6)))</formula>
    </cfRule>
  </conditionalFormatting>
  <conditionalFormatting sqref="E10:E13">
    <cfRule type="containsText" dxfId="101" priority="17" operator="containsText" text="TRUE">
      <formula>NOT(ISERROR(SEARCH("TRUE",E10)))</formula>
    </cfRule>
    <cfRule type="containsText" dxfId="100" priority="18" operator="containsText" text="FALSE">
      <formula>NOT(ISERROR(SEARCH("FALSE",E10)))</formula>
    </cfRule>
  </conditionalFormatting>
  <conditionalFormatting sqref="D5:F5">
    <cfRule type="beginsWith" dxfId="99" priority="15" operator="beginsWith" text="COMPLETE">
      <formula>LEFT(D5,LEN("COMPLETE"))="COMPLETE"</formula>
    </cfRule>
    <cfRule type="containsText" dxfId="98" priority="16" operator="containsText" text="INCOMPLETE">
      <formula>NOT(ISERROR(SEARCH("INCOMPLETE",D5)))</formula>
    </cfRule>
  </conditionalFormatting>
  <conditionalFormatting sqref="E6:F8">
    <cfRule type="beginsWith" dxfId="97" priority="13" operator="beginsWith" text="COMPLETE">
      <formula>LEFT(E6,LEN("COMPLETE"))="COMPLETE"</formula>
    </cfRule>
    <cfRule type="containsText" dxfId="96" priority="14" operator="containsText" text="INCOMPLETE">
      <formula>NOT(ISERROR(SEARCH("INCOMPLETE",E6)))</formula>
    </cfRule>
  </conditionalFormatting>
  <conditionalFormatting sqref="G24">
    <cfRule type="containsText" dxfId="95" priority="9" operator="containsText" text="FALSE">
      <formula>NOT(ISERROR(SEARCH("FALSE",G24)))</formula>
    </cfRule>
    <cfRule type="containsText" dxfId="94" priority="10" operator="containsText" text="TRUE">
      <formula>NOT(ISERROR(SEARCH("TRUE",G24)))</formula>
    </cfRule>
  </conditionalFormatting>
  <conditionalFormatting sqref="A24">
    <cfRule type="containsText" dxfId="93" priority="7" operator="containsText" text="TRUE">
      <formula>NOT(ISERROR(SEARCH("TRUE",A24)))</formula>
    </cfRule>
    <cfRule type="containsText" dxfId="92" priority="8" operator="containsText" text="FALSE">
      <formula>NOT(ISERROR(SEARCH("FALSE",A24)))</formula>
    </cfRule>
  </conditionalFormatting>
  <conditionalFormatting sqref="F49:F225 B49:B225">
    <cfRule type="expression" dxfId="91" priority="5">
      <formula>MOD(ROW(),2)&lt;&gt;0</formula>
    </cfRule>
    <cfRule type="expression" dxfId="90" priority="6">
      <formula>MOD(ROW(),2)=0</formula>
    </cfRule>
  </conditionalFormatting>
  <conditionalFormatting sqref="A49:I225 A48 C48:E48 G48:I48">
    <cfRule type="expression" dxfId="89" priority="3">
      <formula>AND(_xlfn.ISFORMULA(A48),MOD(ROW(),2)=0)</formula>
    </cfRule>
    <cfRule type="expression" dxfId="88" priority="4">
      <formula>_xlfn.ISFORMULA(INDIRECT("rc",FALSE))</formula>
    </cfRule>
  </conditionalFormatting>
  <conditionalFormatting sqref="H43 H44:I45">
    <cfRule type="expression" dxfId="87" priority="1">
      <formula>AND(_xlfn.ISFORMULA(H43),MOD(ROW(),2)=0)</formula>
    </cfRule>
    <cfRule type="expression" dxfId="86" priority="2">
      <formula>_xlfn.ISFORMULA(INDIRECT("rc",FALSE))</formula>
    </cfRule>
  </conditionalFormatting>
  <dataValidations count="7">
    <dataValidation type="list" allowBlank="1" showErrorMessage="1" sqref="B16 B19" xr:uid="{71C94F5B-ED39-45B0-AF49-53C980200FFA}">
      <formula1>"Select choice here,SBME,CHBE,CIVL,CPEN,ELEC,ENVE,ENPH,GEOE,IGEN,MECH,MINE,MTRL,MANU,OTHER"</formula1>
    </dataValidation>
    <dataValidation type="list" allowBlank="1" showErrorMessage="1" sqref="B5 C40" xr:uid="{3B1F466C-5BC8-4140-A96F-57DBF74A5BC7}">
      <formula1>"Yes,No"</formula1>
    </dataValidation>
    <dataValidation type="list" allowBlank="1" showErrorMessage="1" sqref="R96:R225 V226 U227:U1035" xr:uid="{FEFB853C-89AD-4CF6-BC10-23F1533B4866}">
      <formula1>#REF!</formula1>
    </dataValidation>
    <dataValidation type="list" allowBlank="1" showErrorMessage="1" sqref="B49:B225" xr:uid="{B819078B-134B-41AF-9A97-9CF5B12FC8B4}">
      <formula1>"Venue,Food,Gifts,Workshop Supplies,Other"</formula1>
    </dataValidation>
    <dataValidation type="list" allowBlank="1" showErrorMessage="1" sqref="U96:U225 X227:X1035 Y226 O271:O1109 J227" xr:uid="{77879A54-9842-4B23-84FF-8719881E8249}">
      <formula1>"FIRST YEAR,CIVL,SBME,EECE,CHBE,ENVE,ENPH,GEOE,IGEN,MECH,MINE,MTRL,MANU,OTHER"</formula1>
    </dataValidation>
    <dataValidation type="list" allowBlank="1" showErrorMessage="1" sqref="B8" xr:uid="{8E68E351-87B1-46C6-8414-1F55657D15B3}">
      <formula1>"FIRST YEAR,CIVL,SBME,EECE,CHBE,ENVE,ENPH,GEOE,IGEN,MECH,MINE,MTRL,MANU,OTHER,,SCARP,SALA,DENT,ARTS,EDUC,COMM,FRST,KIN,JRNL,LAIS,LFS,LAW,MEDI,MUSC,SPPH,NURS,PHRM,SCIE"</formula1>
    </dataValidation>
    <dataValidation type="list" allowBlank="1" showInputMessage="1" showErrorMessage="1" sqref="E6:E9" xr:uid="{CCE335DD-EB8A-439C-9B2B-AE651AE3B56E}">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03F9B21-961D-405C-8F98-E4571231300F}">
          <x14:formula1>
            <xm:f>'Group Information'!$A$19:$A$25</xm:f>
          </x14:formula1>
          <xm:sqref>F49:F225 D148:E225</xm:sqref>
        </x14:dataValidation>
        <x14:dataValidation type="list" allowBlank="1" showInputMessage="1" showErrorMessage="1" xr:uid="{D3015EA3-687D-4540-8736-0EE6AA12617B}">
          <x14:formula1>
            <xm:f>dataval!$A$2:$A$78</xm:f>
          </x14:formula1>
          <xm:sqref>B11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3"/>
  <sheetViews>
    <sheetView topLeftCell="A4" zoomScale="75" zoomScaleNormal="40" workbookViewId="0">
      <selection activeCell="K28" sqref="K28"/>
    </sheetView>
  </sheetViews>
  <sheetFormatPr defaultColWidth="10.07421875" defaultRowHeight="15" customHeight="1" x14ac:dyDescent="0.35"/>
  <cols>
    <col min="1" max="1" width="39.4609375" customWidth="1"/>
    <col min="2" max="2" width="12.84375" customWidth="1"/>
    <col min="3" max="3" width="18.3046875" customWidth="1"/>
    <col min="4" max="4" width="20.07421875" customWidth="1"/>
    <col min="5" max="5" width="15.07421875" customWidth="1"/>
    <col min="6" max="6" width="14.53515625" customWidth="1"/>
    <col min="7" max="7" width="14.07421875" customWidth="1"/>
    <col min="8" max="8" width="22.84375" customWidth="1"/>
    <col min="9" max="9" width="18.3046875" customWidth="1"/>
    <col min="10" max="10" width="21.07421875" customWidth="1"/>
    <col min="11" max="11" width="16.53515625" customWidth="1"/>
    <col min="12" max="12" width="104.84375" customWidth="1"/>
    <col min="13" max="13" width="24.53515625" customWidth="1"/>
    <col min="14" max="14" width="15.4609375" customWidth="1"/>
    <col min="15" max="15" width="12" customWidth="1"/>
    <col min="16" max="35" width="8.4609375" customWidth="1"/>
  </cols>
  <sheetData>
    <row r="1" spans="1:14" ht="18" customHeight="1" thickBot="1" x14ac:dyDescent="0.4">
      <c r="A1" s="399"/>
      <c r="B1" s="399"/>
      <c r="C1" s="399"/>
      <c r="D1" s="399"/>
      <c r="E1" s="399"/>
      <c r="F1" s="399"/>
      <c r="G1" s="399"/>
      <c r="H1" s="399"/>
      <c r="I1" s="399"/>
      <c r="M1" s="59"/>
    </row>
    <row r="2" spans="1:14" ht="18" customHeight="1" x14ac:dyDescent="0.35">
      <c r="A2" s="693" t="s">
        <v>331</v>
      </c>
      <c r="B2" s="694"/>
      <c r="C2" s="694"/>
      <c r="D2" s="694"/>
      <c r="E2" s="694"/>
      <c r="F2" s="694"/>
      <c r="G2" s="694"/>
      <c r="H2" s="694"/>
      <c r="I2" s="695"/>
      <c r="K2" s="388" t="s">
        <v>2</v>
      </c>
      <c r="L2" s="389"/>
    </row>
    <row r="3" spans="1:14" ht="18" customHeight="1" x14ac:dyDescent="0.35">
      <c r="A3" s="696"/>
      <c r="B3" s="697"/>
      <c r="C3" s="697"/>
      <c r="D3" s="697"/>
      <c r="E3" s="697"/>
      <c r="F3" s="697"/>
      <c r="G3" s="697"/>
      <c r="H3" s="697"/>
      <c r="I3" s="698"/>
      <c r="K3" s="390" t="s">
        <v>3</v>
      </c>
      <c r="L3" s="391" t="s">
        <v>4</v>
      </c>
    </row>
    <row r="4" spans="1:14" ht="18" customHeight="1" thickBot="1" x14ac:dyDescent="0.4">
      <c r="A4" s="400"/>
      <c r="B4" s="400"/>
      <c r="C4" s="400"/>
      <c r="D4" s="400"/>
      <c r="E4" s="272"/>
      <c r="F4" s="400"/>
      <c r="G4" s="400"/>
      <c r="H4" s="400"/>
      <c r="I4" s="400"/>
      <c r="K4" s="392" t="s">
        <v>5</v>
      </c>
      <c r="L4" s="393" t="s">
        <v>6</v>
      </c>
    </row>
    <row r="5" spans="1:14" ht="18" customHeight="1" thickBot="1" x14ac:dyDescent="0.4">
      <c r="A5" s="247" t="s">
        <v>174</v>
      </c>
      <c r="B5" s="252">
        <f>SUM(I7:I28)</f>
        <v>887.90879999999993</v>
      </c>
      <c r="C5" s="253"/>
      <c r="D5" s="254"/>
      <c r="E5" s="21"/>
      <c r="F5" s="21"/>
      <c r="G5" s="21"/>
      <c r="H5" s="21"/>
      <c r="I5" s="21"/>
      <c r="J5" s="21"/>
      <c r="K5" s="21"/>
      <c r="L5" s="21"/>
      <c r="M5" s="21"/>
      <c r="N5" s="21"/>
    </row>
    <row r="6" spans="1:14" ht="18" customHeight="1" thickBot="1" x14ac:dyDescent="0.4">
      <c r="A6" s="454" t="s">
        <v>99</v>
      </c>
      <c r="B6" s="455" t="s">
        <v>175</v>
      </c>
      <c r="C6" s="456" t="s">
        <v>102</v>
      </c>
      <c r="D6" s="456" t="s">
        <v>103</v>
      </c>
      <c r="E6" s="456" t="s">
        <v>104</v>
      </c>
      <c r="F6" s="457" t="s">
        <v>105</v>
      </c>
      <c r="G6" s="457" t="s">
        <v>106</v>
      </c>
      <c r="H6" s="457" t="s">
        <v>107</v>
      </c>
      <c r="I6" s="458" t="s">
        <v>108</v>
      </c>
      <c r="J6" s="459" t="s">
        <v>111</v>
      </c>
      <c r="K6" s="459" t="s">
        <v>109</v>
      </c>
      <c r="L6" s="460" t="s">
        <v>176</v>
      </c>
    </row>
    <row r="7" spans="1:14" ht="18" customHeight="1" x14ac:dyDescent="0.35">
      <c r="A7" s="533" t="s">
        <v>497</v>
      </c>
      <c r="B7" s="534">
        <v>4</v>
      </c>
      <c r="C7" s="535">
        <v>7.5</v>
      </c>
      <c r="D7" s="535">
        <v>3.6</v>
      </c>
      <c r="E7" s="527" t="s">
        <v>14</v>
      </c>
      <c r="F7" s="434">
        <f t="shared" ref="F7:F28" si="0">IF(C7&lt;&gt;"",B7*C7,"")</f>
        <v>30</v>
      </c>
      <c r="G7" s="434">
        <f t="shared" ref="G7:G28" si="1">IF(C7&lt;&gt;"",F7+D7,"")</f>
        <v>33.6</v>
      </c>
      <c r="H7" s="434">
        <f>IF(F7&lt;&gt;"",F7*VLOOKUP(E7,'Group Information'!$A$19:$B$25,2,0),"")</f>
        <v>30</v>
      </c>
      <c r="I7" s="435">
        <f>IF(G7&lt;&gt;"",G7*VLOOKUP(E7,'Group Information'!$A$19:$B$25,2,0),"")</f>
        <v>33.6</v>
      </c>
      <c r="J7" s="542"/>
      <c r="K7" s="543" t="s">
        <v>514</v>
      </c>
      <c r="L7" s="544" t="s">
        <v>515</v>
      </c>
    </row>
    <row r="8" spans="1:14" ht="18" customHeight="1" x14ac:dyDescent="0.35">
      <c r="A8" s="536" t="s">
        <v>498</v>
      </c>
      <c r="B8" s="537">
        <v>12</v>
      </c>
      <c r="C8" s="538">
        <v>5.48</v>
      </c>
      <c r="D8" s="538">
        <v>7.92</v>
      </c>
      <c r="E8" s="527" t="s">
        <v>14</v>
      </c>
      <c r="F8" s="436">
        <f t="shared" si="0"/>
        <v>65.760000000000005</v>
      </c>
      <c r="G8" s="436">
        <f t="shared" si="1"/>
        <v>73.680000000000007</v>
      </c>
      <c r="H8" s="436">
        <f>IF(F8&lt;&gt;"",F8*VLOOKUP(E8,'Group Information'!$A$19:$B$25,2,0),"")</f>
        <v>65.760000000000005</v>
      </c>
      <c r="I8" s="437">
        <f>IF(G8&lt;&gt;"",G8*VLOOKUP(E8,'Group Information'!$A$19:$B$25,2,0),"")</f>
        <v>73.680000000000007</v>
      </c>
      <c r="J8" s="545"/>
      <c r="K8" s="543" t="s">
        <v>516</v>
      </c>
      <c r="L8" s="544" t="s">
        <v>517</v>
      </c>
    </row>
    <row r="9" spans="1:14" ht="18" customHeight="1" x14ac:dyDescent="0.35">
      <c r="A9" s="536" t="s">
        <v>499</v>
      </c>
      <c r="B9" s="537">
        <v>10</v>
      </c>
      <c r="C9" s="538">
        <v>3.66</v>
      </c>
      <c r="D9" s="538">
        <v>4.4000000000000004</v>
      </c>
      <c r="E9" s="527" t="s">
        <v>14</v>
      </c>
      <c r="F9" s="436">
        <f t="shared" si="0"/>
        <v>36.6</v>
      </c>
      <c r="G9" s="436">
        <f t="shared" si="1"/>
        <v>41</v>
      </c>
      <c r="H9" s="436">
        <f>IF(F9&lt;&gt;"",F9*VLOOKUP(E9,'Group Information'!$A$19:$B$25,2,0),"")</f>
        <v>36.6</v>
      </c>
      <c r="I9" s="437">
        <f>IF(G9&lt;&gt;"",G9*VLOOKUP(E9,'Group Information'!$A$19:$B$25,2,0),"")</f>
        <v>41</v>
      </c>
      <c r="J9" s="546"/>
      <c r="K9" s="543" t="s">
        <v>518</v>
      </c>
      <c r="L9" s="544" t="s">
        <v>519</v>
      </c>
    </row>
    <row r="10" spans="1:14" ht="18" customHeight="1" x14ac:dyDescent="0.35">
      <c r="A10" s="536" t="s">
        <v>500</v>
      </c>
      <c r="B10" s="537">
        <v>1</v>
      </c>
      <c r="C10" s="538">
        <v>129.99</v>
      </c>
      <c r="D10" s="538">
        <v>45.58</v>
      </c>
      <c r="E10" s="527" t="s">
        <v>14</v>
      </c>
      <c r="F10" s="436">
        <f t="shared" si="0"/>
        <v>129.99</v>
      </c>
      <c r="G10" s="436">
        <f t="shared" si="1"/>
        <v>175.57</v>
      </c>
      <c r="H10" s="436">
        <f>IF(F10&lt;&gt;"",F10*VLOOKUP(E10,'Group Information'!$A$19:$B$25,2,0),"")</f>
        <v>129.99</v>
      </c>
      <c r="I10" s="437">
        <f>IF(G10&lt;&gt;"",G10*VLOOKUP(E10,'Group Information'!$A$19:$B$25,2,0),"")</f>
        <v>175.57</v>
      </c>
      <c r="J10" s="546"/>
      <c r="K10" s="547" t="s">
        <v>520</v>
      </c>
      <c r="L10" s="544" t="s">
        <v>521</v>
      </c>
    </row>
    <row r="11" spans="1:14" ht="18" customHeight="1" x14ac:dyDescent="0.35">
      <c r="A11" s="536" t="s">
        <v>501</v>
      </c>
      <c r="B11" s="537">
        <v>3</v>
      </c>
      <c r="C11" s="538">
        <v>2.44</v>
      </c>
      <c r="D11" s="538">
        <v>0.87</v>
      </c>
      <c r="E11" s="527" t="s">
        <v>14</v>
      </c>
      <c r="F11" s="436">
        <f t="shared" si="0"/>
        <v>7.32</v>
      </c>
      <c r="G11" s="436">
        <f t="shared" si="1"/>
        <v>8.19</v>
      </c>
      <c r="H11" s="436">
        <f>IF(F11&lt;&gt;"",F11*VLOOKUP(E11,'Group Information'!$A$19:$B$25,2,0),"")</f>
        <v>7.32</v>
      </c>
      <c r="I11" s="437">
        <f>IF(G11&lt;&gt;"",G11*VLOOKUP(E11,'Group Information'!$A$19:$B$25,2,0),"")</f>
        <v>8.19</v>
      </c>
      <c r="J11" s="546"/>
      <c r="K11" s="543" t="s">
        <v>522</v>
      </c>
      <c r="L11" s="544" t="s">
        <v>523</v>
      </c>
    </row>
    <row r="12" spans="1:14" ht="18" customHeight="1" x14ac:dyDescent="0.35">
      <c r="A12" s="539" t="s">
        <v>502</v>
      </c>
      <c r="B12" s="537">
        <v>2</v>
      </c>
      <c r="C12" s="538">
        <v>10</v>
      </c>
      <c r="D12" s="538">
        <v>2.4</v>
      </c>
      <c r="E12" s="527" t="s">
        <v>14</v>
      </c>
      <c r="F12" s="436">
        <f t="shared" si="0"/>
        <v>20</v>
      </c>
      <c r="G12" s="436">
        <f t="shared" si="1"/>
        <v>22.4</v>
      </c>
      <c r="H12" s="436">
        <f>IF(F12&lt;&gt;"",F12*VLOOKUP(E12,'Group Information'!$A$19:$B$25,2,0),"")</f>
        <v>20</v>
      </c>
      <c r="I12" s="437">
        <f>IF(G12&lt;&gt;"",G12*VLOOKUP(E12,'Group Information'!$A$19:$B$25,2,0),"")</f>
        <v>22.4</v>
      </c>
      <c r="J12" s="546"/>
      <c r="K12" s="543" t="s">
        <v>524</v>
      </c>
      <c r="L12" s="544" t="s">
        <v>525</v>
      </c>
    </row>
    <row r="13" spans="1:14" ht="18" customHeight="1" x14ac:dyDescent="0.35">
      <c r="A13" s="540" t="s">
        <v>503</v>
      </c>
      <c r="B13" s="537">
        <v>2</v>
      </c>
      <c r="C13" s="538">
        <v>16.989999999999998</v>
      </c>
      <c r="D13" s="538">
        <v>4.08</v>
      </c>
      <c r="E13" s="527" t="s">
        <v>14</v>
      </c>
      <c r="F13" s="436">
        <f t="shared" si="0"/>
        <v>33.979999999999997</v>
      </c>
      <c r="G13" s="436">
        <f t="shared" si="1"/>
        <v>38.059999999999995</v>
      </c>
      <c r="H13" s="436">
        <f>IF(F13&lt;&gt;"",F13*VLOOKUP(E13,'Group Information'!$A$19:$B$25,2,0),"")</f>
        <v>33.979999999999997</v>
      </c>
      <c r="I13" s="437">
        <f>IF(G13&lt;&gt;"",G13*VLOOKUP(E13,'Group Information'!$A$19:$B$25,2,0),"")</f>
        <v>38.059999999999995</v>
      </c>
      <c r="J13" s="546"/>
      <c r="K13" s="548" t="s">
        <v>526</v>
      </c>
      <c r="L13" s="544" t="s">
        <v>527</v>
      </c>
    </row>
    <row r="14" spans="1:14" ht="18" customHeight="1" x14ac:dyDescent="0.35">
      <c r="A14" s="541" t="s">
        <v>504</v>
      </c>
      <c r="B14" s="537">
        <v>2</v>
      </c>
      <c r="C14" s="538">
        <v>12.99</v>
      </c>
      <c r="D14" s="538">
        <v>1.5588</v>
      </c>
      <c r="E14" s="527" t="s">
        <v>14</v>
      </c>
      <c r="F14" s="436">
        <f t="shared" si="0"/>
        <v>25.98</v>
      </c>
      <c r="G14" s="436">
        <f t="shared" si="1"/>
        <v>27.538800000000002</v>
      </c>
      <c r="H14" s="436">
        <f>IF(F14&lt;&gt;"",F14*VLOOKUP(E14,'Group Information'!$A$19:$B$25,2,0),"")</f>
        <v>25.98</v>
      </c>
      <c r="I14" s="437">
        <f>IF(G14&lt;&gt;"",G14*VLOOKUP(E14,'Group Information'!$A$19:$B$25,2,0),"")</f>
        <v>27.538800000000002</v>
      </c>
      <c r="J14" s="546"/>
      <c r="K14" s="548" t="s">
        <v>528</v>
      </c>
      <c r="L14" s="544" t="s">
        <v>529</v>
      </c>
    </row>
    <row r="15" spans="1:14" ht="18" customHeight="1" x14ac:dyDescent="0.35">
      <c r="A15" s="536" t="s">
        <v>505</v>
      </c>
      <c r="B15" s="537">
        <v>2</v>
      </c>
      <c r="C15" s="538">
        <v>17.989999999999998</v>
      </c>
      <c r="D15" s="538">
        <v>4.32</v>
      </c>
      <c r="E15" s="527" t="s">
        <v>14</v>
      </c>
      <c r="F15" s="436">
        <f t="shared" si="0"/>
        <v>35.979999999999997</v>
      </c>
      <c r="G15" s="436">
        <f t="shared" si="1"/>
        <v>40.299999999999997</v>
      </c>
      <c r="H15" s="436">
        <f>IF(F15&lt;&gt;"",F15*VLOOKUP(E15,'Group Information'!$A$19:$B$25,2,0),"")</f>
        <v>35.979999999999997</v>
      </c>
      <c r="I15" s="437">
        <f>IF(G15&lt;&gt;"",G15*VLOOKUP(E15,'Group Information'!$A$19:$B$25,2,0),"")</f>
        <v>40.299999999999997</v>
      </c>
      <c r="J15" s="546">
        <v>0.2</v>
      </c>
      <c r="K15" s="548" t="s">
        <v>530</v>
      </c>
      <c r="L15" s="549" t="s">
        <v>531</v>
      </c>
    </row>
    <row r="16" spans="1:14" ht="18" customHeight="1" x14ac:dyDescent="0.35">
      <c r="A16" s="536" t="s">
        <v>506</v>
      </c>
      <c r="B16" s="537">
        <v>1</v>
      </c>
      <c r="C16" s="538">
        <v>27.99</v>
      </c>
      <c r="D16" s="538">
        <v>3.36</v>
      </c>
      <c r="E16" s="527" t="s">
        <v>14</v>
      </c>
      <c r="F16" s="436">
        <f t="shared" si="0"/>
        <v>27.99</v>
      </c>
      <c r="G16" s="436">
        <f t="shared" si="1"/>
        <v>31.349999999999998</v>
      </c>
      <c r="H16" s="436">
        <f>IF(F16&lt;&gt;"",F16*VLOOKUP(E16,'Group Information'!$A$19:$B$25,2,0),"")</f>
        <v>27.99</v>
      </c>
      <c r="I16" s="437">
        <f>IF(G16&lt;&gt;"",G16*VLOOKUP(E16,'Group Information'!$A$19:$B$25,2,0),"")</f>
        <v>31.349999999999998</v>
      </c>
      <c r="J16" s="546">
        <v>0.2</v>
      </c>
      <c r="K16" s="548" t="s">
        <v>530</v>
      </c>
      <c r="L16" s="549" t="s">
        <v>532</v>
      </c>
    </row>
    <row r="17" spans="1:12" ht="18" customHeight="1" x14ac:dyDescent="0.35">
      <c r="A17" s="536" t="s">
        <v>507</v>
      </c>
      <c r="B17" s="537">
        <v>1</v>
      </c>
      <c r="C17" s="538">
        <v>49.99</v>
      </c>
      <c r="D17" s="538">
        <v>6</v>
      </c>
      <c r="E17" s="527" t="s">
        <v>14</v>
      </c>
      <c r="F17" s="436">
        <f t="shared" si="0"/>
        <v>49.99</v>
      </c>
      <c r="G17" s="436">
        <f t="shared" si="1"/>
        <v>55.99</v>
      </c>
      <c r="H17" s="436">
        <f>IF(F17&lt;&gt;"",F17*VLOOKUP(E17,'Group Information'!$A$19:$B$25,2,0),"")</f>
        <v>49.99</v>
      </c>
      <c r="I17" s="437">
        <f>IF(G17&lt;&gt;"",G17*VLOOKUP(E17,'Group Information'!$A$19:$B$25,2,0),"")</f>
        <v>55.99</v>
      </c>
      <c r="J17" s="546">
        <v>0.1</v>
      </c>
      <c r="K17" s="548" t="s">
        <v>530</v>
      </c>
      <c r="L17" s="549" t="s">
        <v>533</v>
      </c>
    </row>
    <row r="18" spans="1:12" ht="18" customHeight="1" x14ac:dyDescent="0.35">
      <c r="A18" s="536" t="s">
        <v>508</v>
      </c>
      <c r="B18" s="537">
        <v>1</v>
      </c>
      <c r="C18" s="538">
        <v>39.99</v>
      </c>
      <c r="D18" s="538">
        <v>4.8</v>
      </c>
      <c r="E18" s="527" t="s">
        <v>14</v>
      </c>
      <c r="F18" s="436">
        <f t="shared" si="0"/>
        <v>39.99</v>
      </c>
      <c r="G18" s="436">
        <f t="shared" si="1"/>
        <v>44.79</v>
      </c>
      <c r="H18" s="436">
        <f>IF(F18&lt;&gt;"",F18*VLOOKUP(E18,'Group Information'!$A$19:$B$25,2,0),"")</f>
        <v>39.99</v>
      </c>
      <c r="I18" s="437">
        <f>IF(G18&lt;&gt;"",G18*VLOOKUP(E18,'Group Information'!$A$19:$B$25,2,0),"")</f>
        <v>44.79</v>
      </c>
      <c r="J18" s="546">
        <v>0.1</v>
      </c>
      <c r="K18" s="548" t="s">
        <v>530</v>
      </c>
      <c r="L18" s="550" t="s">
        <v>534</v>
      </c>
    </row>
    <row r="19" spans="1:12" ht="18" customHeight="1" x14ac:dyDescent="0.35">
      <c r="A19" s="536" t="s">
        <v>509</v>
      </c>
      <c r="B19" s="537">
        <v>2</v>
      </c>
      <c r="C19" s="538">
        <v>54.99</v>
      </c>
      <c r="D19" s="538">
        <v>13.2</v>
      </c>
      <c r="E19" s="527" t="s">
        <v>14</v>
      </c>
      <c r="F19" s="436">
        <f t="shared" si="0"/>
        <v>109.98</v>
      </c>
      <c r="G19" s="436">
        <f t="shared" si="1"/>
        <v>123.18</v>
      </c>
      <c r="H19" s="436">
        <f>IF(F19&lt;&gt;"",F19*VLOOKUP(E19,'Group Information'!$A$19:$B$25,2,0),"")</f>
        <v>109.98</v>
      </c>
      <c r="I19" s="437">
        <f>IF(G19&lt;&gt;"",G19*VLOOKUP(E19,'Group Information'!$A$19:$B$25,2,0),"")</f>
        <v>123.18</v>
      </c>
      <c r="J19" s="546">
        <v>0.1</v>
      </c>
      <c r="K19" s="548" t="s">
        <v>530</v>
      </c>
      <c r="L19" s="549" t="s">
        <v>535</v>
      </c>
    </row>
    <row r="20" spans="1:12" ht="18" customHeight="1" x14ac:dyDescent="0.35">
      <c r="A20" s="536" t="s">
        <v>510</v>
      </c>
      <c r="B20" s="537">
        <v>2</v>
      </c>
      <c r="C20" s="538">
        <v>29.99</v>
      </c>
      <c r="D20" s="538">
        <v>7.2</v>
      </c>
      <c r="E20" s="527" t="s">
        <v>14</v>
      </c>
      <c r="F20" s="436">
        <f t="shared" si="0"/>
        <v>59.98</v>
      </c>
      <c r="G20" s="436">
        <f t="shared" si="1"/>
        <v>67.179999999999993</v>
      </c>
      <c r="H20" s="436">
        <f>IF(F20&lt;&gt;"",F20*VLOOKUP(E20,'Group Information'!$A$19:$B$25,2,0),"")</f>
        <v>59.98</v>
      </c>
      <c r="I20" s="437">
        <f>IF(G20&lt;&gt;"",G20*VLOOKUP(E20,'Group Information'!$A$19:$B$25,2,0),"")</f>
        <v>67.179999999999993</v>
      </c>
      <c r="J20" s="546">
        <v>0.1</v>
      </c>
      <c r="K20" s="548" t="s">
        <v>530</v>
      </c>
      <c r="L20" s="549" t="s">
        <v>535</v>
      </c>
    </row>
    <row r="21" spans="1:12" ht="18" customHeight="1" x14ac:dyDescent="0.35">
      <c r="A21" s="536" t="s">
        <v>511</v>
      </c>
      <c r="B21" s="537">
        <v>2</v>
      </c>
      <c r="C21" s="538">
        <v>24.99</v>
      </c>
      <c r="D21" s="538">
        <v>5.99</v>
      </c>
      <c r="E21" s="527" t="s">
        <v>14</v>
      </c>
      <c r="F21" s="436">
        <f t="shared" si="0"/>
        <v>49.98</v>
      </c>
      <c r="G21" s="436">
        <f t="shared" si="1"/>
        <v>55.97</v>
      </c>
      <c r="H21" s="436">
        <f>IF(F21&lt;&gt;"",F21*VLOOKUP(E21,'Group Information'!$A$19:$B$25,2,0),"")</f>
        <v>49.98</v>
      </c>
      <c r="I21" s="437">
        <f>IF(G21&lt;&gt;"",G21*VLOOKUP(E21,'Group Information'!$A$19:$B$25,2,0),"")</f>
        <v>55.97</v>
      </c>
      <c r="J21" s="546">
        <v>0.2</v>
      </c>
      <c r="K21" s="548" t="s">
        <v>530</v>
      </c>
      <c r="L21" s="549" t="s">
        <v>535</v>
      </c>
    </row>
    <row r="22" spans="1:12" ht="18" customHeight="1" x14ac:dyDescent="0.35">
      <c r="A22" s="536" t="s">
        <v>512</v>
      </c>
      <c r="B22" s="537">
        <v>1</v>
      </c>
      <c r="C22" s="538">
        <v>25.99</v>
      </c>
      <c r="D22" s="538">
        <v>3.12</v>
      </c>
      <c r="E22" s="527" t="s">
        <v>14</v>
      </c>
      <c r="F22" s="436">
        <f t="shared" si="0"/>
        <v>25.99</v>
      </c>
      <c r="G22" s="436">
        <f t="shared" si="1"/>
        <v>29.11</v>
      </c>
      <c r="H22" s="436">
        <f>IF(F22&lt;&gt;"",F22*VLOOKUP(E22,'Group Information'!$A$19:$B$25,2,0),"")</f>
        <v>25.99</v>
      </c>
      <c r="I22" s="437">
        <f>IF(G22&lt;&gt;"",G22*VLOOKUP(E22,'Group Information'!$A$19:$B$25,2,0),"")</f>
        <v>29.11</v>
      </c>
      <c r="J22" s="546">
        <v>0.2</v>
      </c>
      <c r="K22" s="548" t="s">
        <v>530</v>
      </c>
      <c r="L22" s="549" t="s">
        <v>535</v>
      </c>
    </row>
    <row r="23" spans="1:12" ht="18" customHeight="1" x14ac:dyDescent="0.35">
      <c r="A23" s="536" t="s">
        <v>513</v>
      </c>
      <c r="B23" s="537">
        <v>1</v>
      </c>
      <c r="C23" s="538">
        <v>20</v>
      </c>
      <c r="D23" s="538">
        <v>0</v>
      </c>
      <c r="E23" s="527" t="s">
        <v>14</v>
      </c>
      <c r="F23" s="436">
        <f t="shared" si="0"/>
        <v>20</v>
      </c>
      <c r="G23" s="436">
        <f t="shared" si="1"/>
        <v>20</v>
      </c>
      <c r="H23" s="436">
        <f>IF(F23&lt;&gt;"",F23*VLOOKUP(E23,'Group Information'!$A$19:$B$25,2,0),"")</f>
        <v>20</v>
      </c>
      <c r="I23" s="437">
        <f>IF(G23&lt;&gt;"",G23*VLOOKUP(E23,'Group Information'!$A$19:$B$25,2,0),"")</f>
        <v>20</v>
      </c>
      <c r="J23" s="546"/>
      <c r="K23" s="544"/>
      <c r="L23" s="544" t="s">
        <v>536</v>
      </c>
    </row>
    <row r="24" spans="1:12" ht="18" customHeight="1" x14ac:dyDescent="0.35">
      <c r="A24" s="261"/>
      <c r="B24" s="262"/>
      <c r="C24" s="263"/>
      <c r="D24" s="263"/>
      <c r="E24" s="224"/>
      <c r="F24" s="436" t="str">
        <f t="shared" si="0"/>
        <v/>
      </c>
      <c r="G24" s="436" t="str">
        <f t="shared" si="1"/>
        <v/>
      </c>
      <c r="H24" s="436" t="str">
        <f>IF(F24&lt;&gt;"",F24*VLOOKUP(E24,'Group Information'!$A$19:$B$25,2,0),"")</f>
        <v/>
      </c>
      <c r="I24" s="437" t="str">
        <f>IF(G24&lt;&gt;"",G24*VLOOKUP(E24,'Group Information'!$A$19:$B$25,2,0),"")</f>
        <v/>
      </c>
      <c r="J24" s="264"/>
      <c r="K24" s="260"/>
      <c r="L24" s="260"/>
    </row>
    <row r="25" spans="1:12" ht="18" customHeight="1" x14ac:dyDescent="0.35">
      <c r="A25" s="261"/>
      <c r="B25" s="262"/>
      <c r="C25" s="263"/>
      <c r="D25" s="263"/>
      <c r="E25" s="224"/>
      <c r="F25" s="436" t="str">
        <f t="shared" si="0"/>
        <v/>
      </c>
      <c r="G25" s="436" t="str">
        <f t="shared" si="1"/>
        <v/>
      </c>
      <c r="H25" s="436" t="str">
        <f>IF(F25&lt;&gt;"",F25*VLOOKUP(E25,'Group Information'!$A$19:$B$25,2,0),"")</f>
        <v/>
      </c>
      <c r="I25" s="437" t="str">
        <f>IF(G25&lt;&gt;"",G25*VLOOKUP(E25,'Group Information'!$A$19:$B$25,2,0),"")</f>
        <v/>
      </c>
      <c r="J25" s="264"/>
      <c r="K25" s="260"/>
      <c r="L25" s="260"/>
    </row>
    <row r="26" spans="1:12" ht="18" customHeight="1" x14ac:dyDescent="0.35">
      <c r="A26" s="261"/>
      <c r="B26" s="262"/>
      <c r="C26" s="263"/>
      <c r="D26" s="263"/>
      <c r="E26" s="224"/>
      <c r="F26" s="436" t="str">
        <f t="shared" si="0"/>
        <v/>
      </c>
      <c r="G26" s="436" t="str">
        <f t="shared" si="1"/>
        <v/>
      </c>
      <c r="H26" s="436" t="str">
        <f>IF(F26&lt;&gt;"",F26*VLOOKUP(E26,'Group Information'!$A$19:$B$25,2,0),"")</f>
        <v/>
      </c>
      <c r="I26" s="437" t="str">
        <f>IF(G26&lt;&gt;"",G26*VLOOKUP(E26,'Group Information'!$A$19:$B$25,2,0),"")</f>
        <v/>
      </c>
      <c r="J26" s="264"/>
      <c r="K26" s="260"/>
      <c r="L26" s="260"/>
    </row>
    <row r="27" spans="1:12" ht="18" customHeight="1" x14ac:dyDescent="0.35">
      <c r="A27" s="261"/>
      <c r="B27" s="262"/>
      <c r="C27" s="263"/>
      <c r="D27" s="263"/>
      <c r="E27" s="224"/>
      <c r="F27" s="436" t="str">
        <f t="shared" si="0"/>
        <v/>
      </c>
      <c r="G27" s="436" t="str">
        <f t="shared" si="1"/>
        <v/>
      </c>
      <c r="H27" s="436" t="str">
        <f>IF(F27&lt;&gt;"",F27*VLOOKUP(E27,'Group Information'!$A$19:$B$25,2,0),"")</f>
        <v/>
      </c>
      <c r="I27" s="437" t="str">
        <f>IF(G27&lt;&gt;"",G27*VLOOKUP(E27,'Group Information'!$A$19:$B$25,2,0),"")</f>
        <v/>
      </c>
      <c r="J27" s="264"/>
      <c r="K27" s="260"/>
      <c r="L27" s="260"/>
    </row>
    <row r="28" spans="1:12" ht="18" customHeight="1" x14ac:dyDescent="0.35">
      <c r="A28" s="261"/>
      <c r="B28" s="262"/>
      <c r="C28" s="263"/>
      <c r="D28" s="263"/>
      <c r="E28" s="224"/>
      <c r="F28" s="436" t="str">
        <f t="shared" si="0"/>
        <v/>
      </c>
      <c r="G28" s="436" t="str">
        <f t="shared" si="1"/>
        <v/>
      </c>
      <c r="H28" s="436" t="str">
        <f>IF(F28&lt;&gt;"",F28*VLOOKUP(E28,'Group Information'!$A$19:$B$25,2,0),"")</f>
        <v/>
      </c>
      <c r="I28" s="437" t="str">
        <f>IF(G28&lt;&gt;"",G28*VLOOKUP(E28,'Group Information'!$A$19:$B$25,2,0),"")</f>
        <v/>
      </c>
      <c r="J28" s="264"/>
      <c r="K28" s="260"/>
      <c r="L28" s="260"/>
    </row>
    <row r="29" spans="1:12" ht="18" customHeight="1" x14ac:dyDescent="0.35">
      <c r="A29" s="257"/>
      <c r="B29" s="265"/>
      <c r="C29" s="266"/>
      <c r="D29" s="266"/>
      <c r="E29" s="257"/>
      <c r="F29" s="266"/>
      <c r="G29" s="266"/>
      <c r="H29" s="266"/>
      <c r="I29" s="266"/>
      <c r="J29" s="267"/>
      <c r="K29" s="271"/>
      <c r="L29" s="271"/>
    </row>
    <row r="30" spans="1:12" ht="18" customHeight="1" x14ac:dyDescent="0.35">
      <c r="A30" s="699" t="s">
        <v>330</v>
      </c>
      <c r="B30" s="700"/>
      <c r="C30" s="700"/>
      <c r="D30" s="700"/>
      <c r="E30" s="700"/>
      <c r="F30" s="700"/>
      <c r="G30" s="700"/>
      <c r="H30" s="700"/>
      <c r="I30" s="701"/>
      <c r="J30" s="267"/>
      <c r="K30" s="271"/>
      <c r="L30" s="271"/>
    </row>
    <row r="31" spans="1:12" ht="18" customHeight="1" x14ac:dyDescent="0.35">
      <c r="A31" s="702"/>
      <c r="B31" s="703"/>
      <c r="C31" s="703"/>
      <c r="D31" s="703"/>
      <c r="E31" s="703"/>
      <c r="F31" s="703"/>
      <c r="G31" s="703"/>
      <c r="H31" s="703"/>
      <c r="I31" s="704"/>
      <c r="J31" s="267"/>
      <c r="K31" s="271"/>
      <c r="L31" s="271"/>
    </row>
    <row r="32" spans="1:12" ht="18" customHeight="1" x14ac:dyDescent="0.35">
      <c r="A32" s="702"/>
      <c r="B32" s="703"/>
      <c r="C32" s="703"/>
      <c r="D32" s="703"/>
      <c r="E32" s="703"/>
      <c r="F32" s="703"/>
      <c r="G32" s="703"/>
      <c r="H32" s="703"/>
      <c r="I32" s="704"/>
      <c r="J32" s="267"/>
      <c r="K32" s="271"/>
      <c r="L32" s="271"/>
    </row>
    <row r="33" spans="1:35" ht="18" customHeight="1" x14ac:dyDescent="0.35">
      <c r="A33" s="705"/>
      <c r="B33" s="706"/>
      <c r="C33" s="706"/>
      <c r="D33" s="706"/>
      <c r="E33" s="706"/>
      <c r="F33" s="706"/>
      <c r="G33" s="706"/>
      <c r="H33" s="706"/>
      <c r="I33" s="707"/>
      <c r="J33" s="267"/>
      <c r="K33" s="271"/>
      <c r="L33" s="271"/>
    </row>
    <row r="34" spans="1:35" ht="18" customHeight="1" thickBot="1" x14ac:dyDescent="0.4">
      <c r="B34" s="251"/>
    </row>
    <row r="35" spans="1:35" ht="18" customHeight="1" thickBot="1" x14ac:dyDescent="0.4">
      <c r="A35" s="247" t="s">
        <v>177</v>
      </c>
      <c r="B35" s="691">
        <f>SUM(I37:I41)</f>
        <v>0</v>
      </c>
      <c r="C35" s="692"/>
      <c r="D35" s="60"/>
      <c r="E35" s="60"/>
      <c r="F35" s="60"/>
      <c r="G35" s="60"/>
      <c r="H35" s="60"/>
      <c r="I35" s="60"/>
      <c r="J35" s="60"/>
      <c r="K35" s="60"/>
      <c r="L35" s="60"/>
      <c r="M35" s="60"/>
      <c r="N35" s="60"/>
    </row>
    <row r="36" spans="1:35" ht="18" customHeight="1" thickBot="1" x14ac:dyDescent="0.4">
      <c r="A36" s="461" t="s">
        <v>99</v>
      </c>
      <c r="B36" s="462" t="s">
        <v>175</v>
      </c>
      <c r="C36" s="461" t="s">
        <v>102</v>
      </c>
      <c r="D36" s="461" t="s">
        <v>103</v>
      </c>
      <c r="E36" s="461" t="s">
        <v>104</v>
      </c>
      <c r="F36" s="461" t="s">
        <v>105</v>
      </c>
      <c r="G36" s="461" t="s">
        <v>106</v>
      </c>
      <c r="H36" s="461" t="s">
        <v>107</v>
      </c>
      <c r="I36" s="461" t="s">
        <v>108</v>
      </c>
      <c r="J36" s="459" t="s">
        <v>111</v>
      </c>
      <c r="K36" s="461" t="s">
        <v>109</v>
      </c>
      <c r="L36" s="463" t="s">
        <v>178</v>
      </c>
      <c r="M36" s="461" t="s">
        <v>179</v>
      </c>
      <c r="N36" s="250" t="s">
        <v>180</v>
      </c>
    </row>
    <row r="37" spans="1:35" ht="18" customHeight="1" x14ac:dyDescent="0.35">
      <c r="A37" s="257"/>
      <c r="B37" s="265"/>
      <c r="C37" s="266"/>
      <c r="D37" s="266"/>
      <c r="E37" s="224"/>
      <c r="F37" s="438" t="str">
        <f>IF(C37&lt;&gt;"",B37*C37,"")</f>
        <v/>
      </c>
      <c r="G37" s="438" t="str">
        <f t="shared" ref="G37:G41" si="2">IF(C37&lt;&gt;"",F37+D37,"")</f>
        <v/>
      </c>
      <c r="H37" s="438" t="str">
        <f>IF(F37&lt;&gt;"",F37*VLOOKUP(E37,'Group Information'!$A$19:$B$25,2,0),"")</f>
        <v/>
      </c>
      <c r="I37" s="438" t="str">
        <f>IF(G37&lt;&gt;"",G37*VLOOKUP(E37,'Group Information'!$A$19:$B$25,2,0),"")</f>
        <v/>
      </c>
      <c r="J37" s="268"/>
      <c r="K37" s="286"/>
      <c r="L37" s="270"/>
      <c r="M37" s="269"/>
      <c r="N37" s="255" t="s">
        <v>181</v>
      </c>
    </row>
    <row r="38" spans="1:35" ht="18" customHeight="1" x14ac:dyDescent="0.35">
      <c r="A38" s="257"/>
      <c r="B38" s="265"/>
      <c r="C38" s="266"/>
      <c r="D38" s="266"/>
      <c r="E38" s="224"/>
      <c r="F38" s="438" t="str">
        <f>IF(C38&lt;&gt;"",B38*C38,"")</f>
        <v/>
      </c>
      <c r="G38" s="438" t="str">
        <f>IF(C38&lt;&gt;"",F38+D38,"")</f>
        <v/>
      </c>
      <c r="H38" s="438" t="str">
        <f>IF(F38&lt;&gt;"",F38*VLOOKUP(E38,'Group Information'!$A$19:$B$25,2,0),"")</f>
        <v/>
      </c>
      <c r="I38" s="438" t="str">
        <f>IF(G38&lt;&gt;"",G38*VLOOKUP(E38,'Group Information'!$A$19:$B$25,2,0),"")</f>
        <v/>
      </c>
      <c r="J38" s="268"/>
      <c r="K38" s="286"/>
      <c r="L38" s="287"/>
      <c r="M38" s="269"/>
      <c r="N38" s="255" t="s">
        <v>181</v>
      </c>
    </row>
    <row r="39" spans="1:35" ht="18" customHeight="1" x14ac:dyDescent="0.35">
      <c r="A39" s="257"/>
      <c r="B39" s="265"/>
      <c r="C39" s="266"/>
      <c r="D39" s="266"/>
      <c r="E39" s="224"/>
      <c r="F39" s="438" t="str">
        <f>IF(C39&lt;&gt;"",B39*C39,"")</f>
        <v/>
      </c>
      <c r="G39" s="438" t="str">
        <f>IF(C39&lt;&gt;"",F39+D39,"")</f>
        <v/>
      </c>
      <c r="H39" s="438" t="str">
        <f>IF(F39&lt;&gt;"",F39*VLOOKUP(E39,'Group Information'!$A$19:$B$25,2,0),"")</f>
        <v/>
      </c>
      <c r="I39" s="438" t="str">
        <f>IF(G39&lt;&gt;"",G39*VLOOKUP(E39,'Group Information'!$A$19:$B$25,2,0),"")</f>
        <v/>
      </c>
      <c r="J39" s="268"/>
      <c r="K39" s="269"/>
      <c r="L39" s="270"/>
      <c r="M39" s="269"/>
      <c r="N39" s="255" t="s">
        <v>181</v>
      </c>
    </row>
    <row r="40" spans="1:35" ht="18" customHeight="1" x14ac:dyDescent="0.35">
      <c r="A40" s="257"/>
      <c r="B40" s="265"/>
      <c r="C40" s="266"/>
      <c r="D40" s="266"/>
      <c r="E40" s="224"/>
      <c r="F40" s="438" t="str">
        <f t="shared" ref="F40:F41" si="3">IF(C40&lt;&gt;"",B40*C40,"")</f>
        <v/>
      </c>
      <c r="G40" s="438" t="str">
        <f t="shared" si="2"/>
        <v/>
      </c>
      <c r="H40" s="438" t="str">
        <f>IF(F40&lt;&gt;"",F40*VLOOKUP(E40,'Group Information'!$A$19:$B$25,2,0),"")</f>
        <v/>
      </c>
      <c r="I40" s="438" t="str">
        <f>IF(G40&lt;&gt;"",G40*VLOOKUP(E40,'Group Information'!$A$19:$B$25,2,0),"")</f>
        <v/>
      </c>
      <c r="J40" s="268"/>
      <c r="K40" s="267"/>
      <c r="L40" s="271"/>
      <c r="M40" s="267"/>
      <c r="N40" s="255" t="s">
        <v>181</v>
      </c>
    </row>
    <row r="41" spans="1:35" ht="18" customHeight="1" x14ac:dyDescent="0.35">
      <c r="A41" s="257"/>
      <c r="B41" s="265"/>
      <c r="C41" s="266"/>
      <c r="D41" s="266"/>
      <c r="E41" s="224"/>
      <c r="F41" s="438" t="str">
        <f t="shared" si="3"/>
        <v/>
      </c>
      <c r="G41" s="438" t="str">
        <f t="shared" si="2"/>
        <v/>
      </c>
      <c r="H41" s="438" t="str">
        <f>IF(F41&lt;&gt;"",F41*VLOOKUP(E41,'Group Information'!$A$19:$B$25,2,0),"")</f>
        <v/>
      </c>
      <c r="I41" s="438" t="str">
        <f>IF(G41&lt;&gt;"",G41*VLOOKUP(E41,'Group Information'!$A$19:$B$25,2,0),"")</f>
        <v/>
      </c>
      <c r="J41" s="268"/>
      <c r="K41" s="267"/>
      <c r="L41" s="271"/>
      <c r="M41" s="267"/>
      <c r="N41" s="255" t="s">
        <v>181</v>
      </c>
      <c r="T41" s="21"/>
      <c r="U41" s="21"/>
      <c r="V41" s="21"/>
      <c r="W41" s="21"/>
      <c r="X41" s="21"/>
      <c r="Y41" s="21"/>
      <c r="Z41" s="21"/>
      <c r="AA41" s="21"/>
      <c r="AB41" s="21"/>
      <c r="AC41" s="21"/>
      <c r="AD41" s="21"/>
      <c r="AE41" s="21"/>
      <c r="AF41" s="21"/>
      <c r="AG41" s="21"/>
      <c r="AH41" s="21"/>
    </row>
    <row r="42" spans="1:35" ht="18" customHeight="1" x14ac:dyDescent="0.35">
      <c r="B42" s="251"/>
      <c r="I42" s="59"/>
    </row>
    <row r="43" spans="1:35" ht="38.25" customHeight="1" x14ac:dyDescent="0.35">
      <c r="A43" s="708" t="s">
        <v>332</v>
      </c>
      <c r="B43" s="709"/>
      <c r="C43" s="709"/>
      <c r="D43" s="709"/>
      <c r="E43" s="709"/>
      <c r="F43" s="709"/>
      <c r="G43" s="709"/>
      <c r="H43" s="709"/>
      <c r="I43" s="710"/>
      <c r="J43" s="21"/>
    </row>
    <row r="44" spans="1:35" ht="18" customHeight="1" thickBot="1" x14ac:dyDescent="0.4">
      <c r="B44" s="251"/>
    </row>
    <row r="45" spans="1:35" ht="18" customHeight="1" thickBot="1" x14ac:dyDescent="0.4">
      <c r="A45" s="247" t="s">
        <v>182</v>
      </c>
      <c r="B45" s="691">
        <f>SUM(I47:I369)</f>
        <v>0</v>
      </c>
      <c r="C45" s="692"/>
      <c r="D45" s="272"/>
      <c r="E45" s="272"/>
      <c r="F45" s="272"/>
      <c r="G45" s="272"/>
      <c r="H45" s="272"/>
      <c r="I45" s="272"/>
      <c r="J45" s="272"/>
      <c r="K45" s="272"/>
      <c r="L45" s="272"/>
      <c r="M45" s="272"/>
      <c r="N45" s="21"/>
      <c r="O45" s="21"/>
      <c r="V45" s="21"/>
      <c r="W45" s="21"/>
      <c r="X45" s="21"/>
      <c r="Y45" s="21"/>
      <c r="Z45" s="21"/>
      <c r="AA45" s="21"/>
      <c r="AB45" s="21"/>
      <c r="AC45" s="21"/>
      <c r="AD45" s="21"/>
      <c r="AE45" s="21"/>
      <c r="AF45" s="21"/>
      <c r="AG45" s="21"/>
      <c r="AH45" s="21"/>
      <c r="AI45" s="21"/>
    </row>
    <row r="46" spans="1:35" ht="18" customHeight="1" thickBot="1" x14ac:dyDescent="0.4">
      <c r="A46" s="464" t="s">
        <v>99</v>
      </c>
      <c r="B46" s="465" t="s">
        <v>175</v>
      </c>
      <c r="C46" s="466" t="s">
        <v>102</v>
      </c>
      <c r="D46" s="466" t="s">
        <v>103</v>
      </c>
      <c r="E46" s="466" t="s">
        <v>104</v>
      </c>
      <c r="F46" s="466" t="s">
        <v>105</v>
      </c>
      <c r="G46" s="466" t="s">
        <v>106</v>
      </c>
      <c r="H46" s="466" t="s">
        <v>107</v>
      </c>
      <c r="I46" s="466" t="s">
        <v>108</v>
      </c>
      <c r="J46" s="459" t="s">
        <v>111</v>
      </c>
      <c r="K46" s="467" t="s">
        <v>109</v>
      </c>
      <c r="L46" s="468" t="s">
        <v>176</v>
      </c>
    </row>
    <row r="47" spans="1:35" ht="18" customHeight="1" x14ac:dyDescent="0.35">
      <c r="A47" s="257"/>
      <c r="B47" s="258"/>
      <c r="C47" s="259"/>
      <c r="D47" s="259"/>
      <c r="E47" s="224"/>
      <c r="F47" s="439" t="str">
        <f t="shared" ref="F47" si="4">IF(C47&lt;&gt;"",B47*C47,"")</f>
        <v/>
      </c>
      <c r="G47" s="439" t="str">
        <f t="shared" ref="G47" si="5">IF(C47&lt;&gt;"",F47+D47,"")</f>
        <v/>
      </c>
      <c r="H47" s="439" t="str">
        <f>IF(F47&lt;&gt;"",F47*VLOOKUP(E47,'Group Information'!$A$19:$B$25,2,0),"")</f>
        <v/>
      </c>
      <c r="I47" s="440" t="str">
        <f>IF(G47&lt;&gt;"",G47*VLOOKUP(E47,'Group Information'!$A$19:$B$25,2,0),"")</f>
        <v/>
      </c>
      <c r="J47" s="273"/>
      <c r="K47" s="291"/>
      <c r="L47" s="274"/>
    </row>
    <row r="48" spans="1:35" ht="18" customHeight="1" x14ac:dyDescent="0.35">
      <c r="A48" s="288"/>
      <c r="B48" s="262"/>
      <c r="C48" s="263"/>
      <c r="D48" s="263"/>
      <c r="E48" s="224"/>
      <c r="F48" s="439" t="str">
        <f t="shared" ref="F48:F111" si="6">IF(C48&lt;&gt;"",B48*C48,"")</f>
        <v/>
      </c>
      <c r="G48" s="439" t="str">
        <f t="shared" ref="G48:G111" si="7">IF(C48&lt;&gt;"",F48+D48,"")</f>
        <v/>
      </c>
      <c r="H48" s="439" t="str">
        <f>IF(F48&lt;&gt;"",F48*VLOOKUP(E48,'Group Information'!$A$19:$B$25,2,0),"")</f>
        <v/>
      </c>
      <c r="I48" s="440" t="str">
        <f>IF(G48&lt;&gt;"",G48*VLOOKUP(E48,'Group Information'!$A$19:$B$25,2,0),"")</f>
        <v/>
      </c>
      <c r="J48" s="264"/>
      <c r="K48" s="289"/>
      <c r="L48" s="290"/>
    </row>
    <row r="49" spans="1:13" ht="18" customHeight="1" x14ac:dyDescent="0.35">
      <c r="A49" s="288"/>
      <c r="B49" s="262"/>
      <c r="C49" s="263"/>
      <c r="D49" s="263"/>
      <c r="E49" s="224"/>
      <c r="F49" s="439" t="str">
        <f t="shared" si="6"/>
        <v/>
      </c>
      <c r="G49" s="439" t="str">
        <f t="shared" si="7"/>
        <v/>
      </c>
      <c r="H49" s="439" t="str">
        <f>IF(F49&lt;&gt;"",F49*VLOOKUP(E49,'Group Information'!$A$19:$B$25,2,0),"")</f>
        <v/>
      </c>
      <c r="I49" s="440" t="str">
        <f>IF(G49&lt;&gt;"",G49*VLOOKUP(E49,'Group Information'!$A$19:$B$25,2,0),"")</f>
        <v/>
      </c>
      <c r="J49" s="264"/>
      <c r="K49" s="289"/>
      <c r="L49" s="260"/>
    </row>
    <row r="50" spans="1:13" ht="18" customHeight="1" x14ac:dyDescent="0.35">
      <c r="A50" s="288"/>
      <c r="B50" s="262"/>
      <c r="C50" s="263"/>
      <c r="D50" s="263"/>
      <c r="E50" s="224"/>
      <c r="F50" s="439" t="str">
        <f t="shared" si="6"/>
        <v/>
      </c>
      <c r="G50" s="439" t="str">
        <f t="shared" si="7"/>
        <v/>
      </c>
      <c r="H50" s="439" t="str">
        <f>IF(F50&lt;&gt;"",F50*VLOOKUP(E50,'Group Information'!$A$19:$B$25,2,0),"")</f>
        <v/>
      </c>
      <c r="I50" s="440" t="str">
        <f>IF(G50&lt;&gt;"",G50*VLOOKUP(E50,'Group Information'!$A$19:$B$25,2,0),"")</f>
        <v/>
      </c>
      <c r="J50" s="264"/>
      <c r="K50" s="289"/>
      <c r="L50" s="290"/>
    </row>
    <row r="51" spans="1:13" ht="18" customHeight="1" x14ac:dyDescent="0.35">
      <c r="A51" s="261"/>
      <c r="B51" s="262"/>
      <c r="C51" s="263"/>
      <c r="D51" s="263"/>
      <c r="E51" s="224"/>
      <c r="F51" s="439" t="str">
        <f t="shared" si="6"/>
        <v/>
      </c>
      <c r="G51" s="439" t="str">
        <f t="shared" si="7"/>
        <v/>
      </c>
      <c r="H51" s="439" t="str">
        <f>IF(F51&lt;&gt;"",F51*VLOOKUP(E51,'Group Information'!$A$19:$B$25,2,0),"")</f>
        <v/>
      </c>
      <c r="I51" s="440" t="str">
        <f>IF(G51&lt;&gt;"",G51*VLOOKUP(E51,'Group Information'!$A$19:$B$25,2,0),"")</f>
        <v/>
      </c>
      <c r="J51" s="264"/>
      <c r="K51" s="264"/>
      <c r="L51" s="260"/>
    </row>
    <row r="52" spans="1:13" ht="18" customHeight="1" x14ac:dyDescent="0.35">
      <c r="A52" s="261"/>
      <c r="B52" s="262"/>
      <c r="C52" s="263"/>
      <c r="D52" s="263"/>
      <c r="E52" s="224"/>
      <c r="F52" s="439" t="str">
        <f t="shared" si="6"/>
        <v/>
      </c>
      <c r="G52" s="439" t="str">
        <f t="shared" si="7"/>
        <v/>
      </c>
      <c r="H52" s="439" t="str">
        <f>IF(F52&lt;&gt;"",F52*VLOOKUP(E52,'Group Information'!$A$19:$B$25,2,0),"")</f>
        <v/>
      </c>
      <c r="I52" s="440" t="str">
        <f>IF(G52&lt;&gt;"",G52*VLOOKUP(E52,'Group Information'!$A$19:$B$25,2,0),"")</f>
        <v/>
      </c>
      <c r="J52" s="264"/>
      <c r="K52" s="264"/>
      <c r="L52" s="260"/>
    </row>
    <row r="53" spans="1:13" ht="18" customHeight="1" x14ac:dyDescent="0.35">
      <c r="A53" s="261"/>
      <c r="B53" s="262"/>
      <c r="C53" s="263"/>
      <c r="D53" s="263"/>
      <c r="E53" s="224"/>
      <c r="F53" s="439" t="str">
        <f t="shared" si="6"/>
        <v/>
      </c>
      <c r="G53" s="439" t="str">
        <f t="shared" si="7"/>
        <v/>
      </c>
      <c r="H53" s="439" t="str">
        <f>IF(F53&lt;&gt;"",F53*VLOOKUP(E53,'Group Information'!$A$19:$B$25,2,0),"")</f>
        <v/>
      </c>
      <c r="I53" s="440" t="str">
        <f>IF(G53&lt;&gt;"",G53*VLOOKUP(E53,'Group Information'!$A$19:$B$25,2,0),"")</f>
        <v/>
      </c>
      <c r="J53" s="264"/>
      <c r="K53" s="264"/>
      <c r="L53" s="260"/>
      <c r="M53" s="16"/>
    </row>
    <row r="54" spans="1:13" ht="18" customHeight="1" x14ac:dyDescent="0.35">
      <c r="A54" s="261"/>
      <c r="B54" s="262"/>
      <c r="C54" s="263"/>
      <c r="D54" s="263"/>
      <c r="E54" s="224"/>
      <c r="F54" s="439" t="str">
        <f t="shared" si="6"/>
        <v/>
      </c>
      <c r="G54" s="439" t="str">
        <f t="shared" si="7"/>
        <v/>
      </c>
      <c r="H54" s="439" t="str">
        <f>IF(F54&lt;&gt;"",F54*VLOOKUP(E54,'Group Information'!$A$19:$B$25,2,0),"")</f>
        <v/>
      </c>
      <c r="I54" s="440" t="str">
        <f>IF(G54&lt;&gt;"",G54*VLOOKUP(E54,'Group Information'!$A$19:$B$25,2,0),"")</f>
        <v/>
      </c>
      <c r="J54" s="264"/>
      <c r="K54" s="264"/>
      <c r="L54" s="260"/>
    </row>
    <row r="55" spans="1:13" ht="18" customHeight="1" x14ac:dyDescent="0.35">
      <c r="A55" s="261"/>
      <c r="B55" s="262"/>
      <c r="C55" s="263"/>
      <c r="D55" s="263"/>
      <c r="E55" s="224"/>
      <c r="F55" s="439" t="str">
        <f t="shared" si="6"/>
        <v/>
      </c>
      <c r="G55" s="439" t="str">
        <f t="shared" si="7"/>
        <v/>
      </c>
      <c r="H55" s="439" t="str">
        <f>IF(F55&lt;&gt;"",F55*VLOOKUP(E55,'Group Information'!$A$19:$B$25,2,0),"")</f>
        <v/>
      </c>
      <c r="I55" s="440" t="str">
        <f>IF(G55&lt;&gt;"",G55*VLOOKUP(E55,'Group Information'!$A$19:$B$25,2,0),"")</f>
        <v/>
      </c>
      <c r="J55" s="264"/>
      <c r="K55" s="264"/>
      <c r="L55" s="260"/>
    </row>
    <row r="56" spans="1:13" ht="18" customHeight="1" x14ac:dyDescent="0.35">
      <c r="A56" s="261"/>
      <c r="B56" s="262"/>
      <c r="C56" s="263"/>
      <c r="D56" s="263"/>
      <c r="E56" s="224"/>
      <c r="F56" s="439" t="str">
        <f t="shared" si="6"/>
        <v/>
      </c>
      <c r="G56" s="439" t="str">
        <f t="shared" si="7"/>
        <v/>
      </c>
      <c r="H56" s="439" t="str">
        <f>IF(F56&lt;&gt;"",F56*VLOOKUP(E56,'Group Information'!$A$19:$B$25,2,0),"")</f>
        <v/>
      </c>
      <c r="I56" s="440" t="str">
        <f>IF(G56&lt;&gt;"",G56*VLOOKUP(E56,'Group Information'!$A$19:$B$25,2,0),"")</f>
        <v/>
      </c>
      <c r="J56" s="264"/>
      <c r="K56" s="264"/>
      <c r="L56" s="260"/>
    </row>
    <row r="57" spans="1:13" ht="18" customHeight="1" x14ac:dyDescent="0.35">
      <c r="A57" s="261"/>
      <c r="B57" s="262"/>
      <c r="C57" s="263"/>
      <c r="D57" s="263"/>
      <c r="E57" s="224"/>
      <c r="F57" s="439" t="str">
        <f t="shared" si="6"/>
        <v/>
      </c>
      <c r="G57" s="439" t="str">
        <f t="shared" si="7"/>
        <v/>
      </c>
      <c r="H57" s="439" t="str">
        <f>IF(F57&lt;&gt;"",F57*VLOOKUP(E57,'Group Information'!$A$19:$B$25,2,0),"")</f>
        <v/>
      </c>
      <c r="I57" s="440" t="str">
        <f>IF(G57&lt;&gt;"",G57*VLOOKUP(E57,'Group Information'!$A$19:$B$25,2,0),"")</f>
        <v/>
      </c>
      <c r="J57" s="264"/>
      <c r="K57" s="264"/>
      <c r="L57" s="260"/>
    </row>
    <row r="58" spans="1:13" ht="18" customHeight="1" x14ac:dyDescent="0.35">
      <c r="A58" s="261"/>
      <c r="B58" s="262"/>
      <c r="C58" s="263"/>
      <c r="D58" s="263"/>
      <c r="E58" s="224"/>
      <c r="F58" s="439" t="str">
        <f t="shared" si="6"/>
        <v/>
      </c>
      <c r="G58" s="439" t="str">
        <f t="shared" si="7"/>
        <v/>
      </c>
      <c r="H58" s="439" t="str">
        <f>IF(F58&lt;&gt;"",F58*VLOOKUP(E58,'Group Information'!$A$19:$B$25,2,0),"")</f>
        <v/>
      </c>
      <c r="I58" s="440" t="str">
        <f>IF(G58&lt;&gt;"",G58*VLOOKUP(E58,'Group Information'!$A$19:$B$25,2,0),"")</f>
        <v/>
      </c>
      <c r="J58" s="264"/>
      <c r="K58" s="264"/>
      <c r="L58" s="260"/>
    </row>
    <row r="59" spans="1:13" ht="18" customHeight="1" x14ac:dyDescent="0.35">
      <c r="A59" s="261"/>
      <c r="B59" s="262"/>
      <c r="C59" s="263"/>
      <c r="D59" s="263"/>
      <c r="E59" s="224"/>
      <c r="F59" s="439" t="str">
        <f t="shared" si="6"/>
        <v/>
      </c>
      <c r="G59" s="439" t="str">
        <f t="shared" si="7"/>
        <v/>
      </c>
      <c r="H59" s="439" t="str">
        <f>IF(F59&lt;&gt;"",F59*VLOOKUP(E59,'Group Information'!$A$19:$B$25,2,0),"")</f>
        <v/>
      </c>
      <c r="I59" s="440" t="str">
        <f>IF(G59&lt;&gt;"",G59*VLOOKUP(E59,'Group Information'!$A$19:$B$25,2,0),"")</f>
        <v/>
      </c>
      <c r="J59" s="264"/>
      <c r="K59" s="264"/>
      <c r="L59" s="260"/>
    </row>
    <row r="60" spans="1:13" ht="18" customHeight="1" x14ac:dyDescent="0.35">
      <c r="A60" s="261"/>
      <c r="B60" s="262"/>
      <c r="C60" s="263"/>
      <c r="D60" s="263"/>
      <c r="E60" s="224"/>
      <c r="F60" s="439" t="str">
        <f t="shared" si="6"/>
        <v/>
      </c>
      <c r="G60" s="439" t="str">
        <f t="shared" si="7"/>
        <v/>
      </c>
      <c r="H60" s="439" t="str">
        <f>IF(F60&lt;&gt;"",F60*VLOOKUP(E60,'Group Information'!$A$19:$B$25,2,0),"")</f>
        <v/>
      </c>
      <c r="I60" s="440" t="str">
        <f>IF(G60&lt;&gt;"",G60*VLOOKUP(E60,'Group Information'!$A$19:$B$25,2,0),"")</f>
        <v/>
      </c>
      <c r="J60" s="264"/>
      <c r="K60" s="264"/>
      <c r="L60" s="260"/>
    </row>
    <row r="61" spans="1:13" ht="18" customHeight="1" x14ac:dyDescent="0.35">
      <c r="A61" s="261"/>
      <c r="B61" s="262"/>
      <c r="C61" s="263"/>
      <c r="D61" s="263"/>
      <c r="E61" s="224"/>
      <c r="F61" s="439" t="str">
        <f t="shared" si="6"/>
        <v/>
      </c>
      <c r="G61" s="439" t="str">
        <f t="shared" si="7"/>
        <v/>
      </c>
      <c r="H61" s="439" t="str">
        <f>IF(F61&lt;&gt;"",F61*VLOOKUP(E61,'Group Information'!$A$19:$B$25,2,0),"")</f>
        <v/>
      </c>
      <c r="I61" s="440" t="str">
        <f>IF(G61&lt;&gt;"",G61*VLOOKUP(E61,'Group Information'!$A$19:$B$25,2,0),"")</f>
        <v/>
      </c>
      <c r="J61" s="264"/>
      <c r="K61" s="264"/>
      <c r="L61" s="260"/>
    </row>
    <row r="62" spans="1:13" ht="18" customHeight="1" x14ac:dyDescent="0.35">
      <c r="A62" s="261"/>
      <c r="B62" s="262"/>
      <c r="C62" s="263"/>
      <c r="D62" s="263"/>
      <c r="E62" s="224"/>
      <c r="F62" s="439" t="str">
        <f t="shared" si="6"/>
        <v/>
      </c>
      <c r="G62" s="439" t="str">
        <f t="shared" si="7"/>
        <v/>
      </c>
      <c r="H62" s="439" t="str">
        <f>IF(F62&lt;&gt;"",F62*VLOOKUP(E62,'Group Information'!$A$19:$B$25,2,0),"")</f>
        <v/>
      </c>
      <c r="I62" s="440" t="str">
        <f>IF(G62&lt;&gt;"",G62*VLOOKUP(E62,'Group Information'!$A$19:$B$25,2,0),"")</f>
        <v/>
      </c>
      <c r="J62" s="264"/>
      <c r="K62" s="264"/>
      <c r="L62" s="260"/>
    </row>
    <row r="63" spans="1:13" ht="18" customHeight="1" x14ac:dyDescent="0.35">
      <c r="A63" s="261"/>
      <c r="B63" s="262"/>
      <c r="C63" s="263"/>
      <c r="D63" s="263"/>
      <c r="E63" s="224"/>
      <c r="F63" s="439" t="str">
        <f t="shared" si="6"/>
        <v/>
      </c>
      <c r="G63" s="439" t="str">
        <f t="shared" si="7"/>
        <v/>
      </c>
      <c r="H63" s="439" t="str">
        <f>IF(F63&lt;&gt;"",F63*VLOOKUP(E63,'Group Information'!$A$19:$B$25,2,0),"")</f>
        <v/>
      </c>
      <c r="I63" s="440" t="str">
        <f>IF(G63&lt;&gt;"",G63*VLOOKUP(E63,'Group Information'!$A$19:$B$25,2,0),"")</f>
        <v/>
      </c>
      <c r="J63" s="264"/>
      <c r="K63" s="264"/>
      <c r="L63" s="260"/>
    </row>
    <row r="64" spans="1:13" ht="18" customHeight="1" x14ac:dyDescent="0.35">
      <c r="A64" s="261"/>
      <c r="B64" s="262"/>
      <c r="C64" s="263"/>
      <c r="D64" s="263"/>
      <c r="E64" s="224"/>
      <c r="F64" s="439" t="str">
        <f t="shared" si="6"/>
        <v/>
      </c>
      <c r="G64" s="439" t="str">
        <f t="shared" si="7"/>
        <v/>
      </c>
      <c r="H64" s="439" t="str">
        <f>IF(F64&lt;&gt;"",F64*VLOOKUP(E64,'Group Information'!$A$19:$B$25,2,0),"")</f>
        <v/>
      </c>
      <c r="I64" s="440" t="str">
        <f>IF(G64&lt;&gt;"",G64*VLOOKUP(E64,'Group Information'!$A$19:$B$25,2,0),"")</f>
        <v/>
      </c>
      <c r="J64" s="264"/>
      <c r="K64" s="264"/>
      <c r="L64" s="260"/>
    </row>
    <row r="65" spans="1:12" ht="18" customHeight="1" x14ac:dyDescent="0.35">
      <c r="A65" s="261"/>
      <c r="B65" s="262"/>
      <c r="C65" s="263"/>
      <c r="D65" s="263"/>
      <c r="E65" s="224"/>
      <c r="F65" s="439" t="str">
        <f t="shared" si="6"/>
        <v/>
      </c>
      <c r="G65" s="439" t="str">
        <f t="shared" si="7"/>
        <v/>
      </c>
      <c r="H65" s="439" t="str">
        <f>IF(F65&lt;&gt;"",F65*VLOOKUP(E65,'Group Information'!$A$19:$B$25,2,0),"")</f>
        <v/>
      </c>
      <c r="I65" s="440" t="str">
        <f>IF(G65&lt;&gt;"",G65*VLOOKUP(E65,'Group Information'!$A$19:$B$25,2,0),"")</f>
        <v/>
      </c>
      <c r="J65" s="264"/>
      <c r="K65" s="264"/>
      <c r="L65" s="260"/>
    </row>
    <row r="66" spans="1:12" ht="18" customHeight="1" x14ac:dyDescent="0.35">
      <c r="A66" s="261"/>
      <c r="B66" s="262"/>
      <c r="C66" s="263"/>
      <c r="D66" s="263"/>
      <c r="E66" s="224"/>
      <c r="F66" s="439" t="str">
        <f t="shared" si="6"/>
        <v/>
      </c>
      <c r="G66" s="439" t="str">
        <f t="shared" si="7"/>
        <v/>
      </c>
      <c r="H66" s="439" t="str">
        <f>IF(F66&lt;&gt;"",F66*VLOOKUP(E66,'Group Information'!$A$19:$B$25,2,0),"")</f>
        <v/>
      </c>
      <c r="I66" s="440" t="str">
        <f>IF(G66&lt;&gt;"",G66*VLOOKUP(E66,'Group Information'!$A$19:$B$25,2,0),"")</f>
        <v/>
      </c>
      <c r="J66" s="264"/>
      <c r="K66" s="264"/>
      <c r="L66" s="260"/>
    </row>
    <row r="67" spans="1:12" ht="18" customHeight="1" x14ac:dyDescent="0.35">
      <c r="A67" s="261"/>
      <c r="B67" s="262"/>
      <c r="C67" s="263"/>
      <c r="D67" s="263"/>
      <c r="E67" s="224"/>
      <c r="F67" s="439" t="str">
        <f t="shared" si="6"/>
        <v/>
      </c>
      <c r="G67" s="439" t="str">
        <f t="shared" si="7"/>
        <v/>
      </c>
      <c r="H67" s="439" t="str">
        <f>IF(F67&lt;&gt;"",F67*VLOOKUP(E67,'Group Information'!$A$19:$B$25,2,0),"")</f>
        <v/>
      </c>
      <c r="I67" s="440" t="str">
        <f>IF(G67&lt;&gt;"",G67*VLOOKUP(E67,'Group Information'!$A$19:$B$25,2,0),"")</f>
        <v/>
      </c>
      <c r="J67" s="264"/>
      <c r="K67" s="264"/>
      <c r="L67" s="260"/>
    </row>
    <row r="68" spans="1:12" ht="18" customHeight="1" x14ac:dyDescent="0.35">
      <c r="A68" s="261"/>
      <c r="B68" s="262"/>
      <c r="C68" s="263"/>
      <c r="D68" s="263"/>
      <c r="E68" s="224"/>
      <c r="F68" s="439" t="str">
        <f t="shared" si="6"/>
        <v/>
      </c>
      <c r="G68" s="439" t="str">
        <f t="shared" si="7"/>
        <v/>
      </c>
      <c r="H68" s="439" t="str">
        <f>IF(F68&lt;&gt;"",F68*VLOOKUP(E68,'Group Information'!$A$19:$B$25,2,0),"")</f>
        <v/>
      </c>
      <c r="I68" s="440" t="str">
        <f>IF(G68&lt;&gt;"",G68*VLOOKUP(E68,'Group Information'!$A$19:$B$25,2,0),"")</f>
        <v/>
      </c>
      <c r="J68" s="264"/>
      <c r="K68" s="264"/>
      <c r="L68" s="260"/>
    </row>
    <row r="69" spans="1:12" ht="18" customHeight="1" x14ac:dyDescent="0.35">
      <c r="A69" s="261"/>
      <c r="B69" s="262"/>
      <c r="C69" s="263"/>
      <c r="D69" s="263"/>
      <c r="E69" s="224"/>
      <c r="F69" s="439" t="str">
        <f t="shared" si="6"/>
        <v/>
      </c>
      <c r="G69" s="439" t="str">
        <f t="shared" si="7"/>
        <v/>
      </c>
      <c r="H69" s="439" t="str">
        <f>IF(F69&lt;&gt;"",F69*VLOOKUP(E69,'Group Information'!$A$19:$B$25,2,0),"")</f>
        <v/>
      </c>
      <c r="I69" s="440" t="str">
        <f>IF(G69&lt;&gt;"",G69*VLOOKUP(E69,'Group Information'!$A$19:$B$25,2,0),"")</f>
        <v/>
      </c>
      <c r="J69" s="264"/>
      <c r="K69" s="264"/>
      <c r="L69" s="260"/>
    </row>
    <row r="70" spans="1:12" ht="18" customHeight="1" x14ac:dyDescent="0.35">
      <c r="A70" s="261"/>
      <c r="B70" s="262"/>
      <c r="C70" s="263"/>
      <c r="D70" s="263"/>
      <c r="E70" s="224"/>
      <c r="F70" s="439" t="str">
        <f t="shared" si="6"/>
        <v/>
      </c>
      <c r="G70" s="439" t="str">
        <f t="shared" si="7"/>
        <v/>
      </c>
      <c r="H70" s="439" t="str">
        <f>IF(F70&lt;&gt;"",F70*VLOOKUP(E70,'Group Information'!$A$19:$B$25,2,0),"")</f>
        <v/>
      </c>
      <c r="I70" s="440" t="str">
        <f>IF(G70&lt;&gt;"",G70*VLOOKUP(E70,'Group Information'!$A$19:$B$25,2,0),"")</f>
        <v/>
      </c>
      <c r="J70" s="264"/>
      <c r="K70" s="264"/>
      <c r="L70" s="260"/>
    </row>
    <row r="71" spans="1:12" ht="18" customHeight="1" x14ac:dyDescent="0.35">
      <c r="A71" s="261"/>
      <c r="B71" s="262"/>
      <c r="C71" s="263"/>
      <c r="D71" s="263"/>
      <c r="E71" s="224"/>
      <c r="F71" s="439" t="str">
        <f t="shared" si="6"/>
        <v/>
      </c>
      <c r="G71" s="439" t="str">
        <f t="shared" si="7"/>
        <v/>
      </c>
      <c r="H71" s="439" t="str">
        <f>IF(F71&lt;&gt;"",F71*VLOOKUP(E71,'Group Information'!$A$19:$B$25,2,0),"")</f>
        <v/>
      </c>
      <c r="I71" s="440" t="str">
        <f>IF(G71&lt;&gt;"",G71*VLOOKUP(E71,'Group Information'!$A$19:$B$25,2,0),"")</f>
        <v/>
      </c>
      <c r="J71" s="264"/>
      <c r="K71" s="264"/>
      <c r="L71" s="260"/>
    </row>
    <row r="72" spans="1:12" ht="18" customHeight="1" x14ac:dyDescent="0.35">
      <c r="A72" s="261"/>
      <c r="B72" s="262"/>
      <c r="C72" s="263"/>
      <c r="D72" s="263"/>
      <c r="E72" s="224"/>
      <c r="F72" s="439" t="str">
        <f t="shared" si="6"/>
        <v/>
      </c>
      <c r="G72" s="439" t="str">
        <f t="shared" si="7"/>
        <v/>
      </c>
      <c r="H72" s="439" t="str">
        <f>IF(F72&lt;&gt;"",F72*VLOOKUP(E72,'Group Information'!$A$19:$B$25,2,0),"")</f>
        <v/>
      </c>
      <c r="I72" s="440" t="str">
        <f>IF(G72&lt;&gt;"",G72*VLOOKUP(E72,'Group Information'!$A$19:$B$25,2,0),"")</f>
        <v/>
      </c>
      <c r="J72" s="264"/>
      <c r="K72" s="264"/>
      <c r="L72" s="260"/>
    </row>
    <row r="73" spans="1:12" ht="18" customHeight="1" x14ac:dyDescent="0.35">
      <c r="A73" s="261"/>
      <c r="B73" s="262"/>
      <c r="C73" s="263"/>
      <c r="D73" s="263"/>
      <c r="E73" s="224"/>
      <c r="F73" s="439" t="str">
        <f t="shared" si="6"/>
        <v/>
      </c>
      <c r="G73" s="439" t="str">
        <f t="shared" si="7"/>
        <v/>
      </c>
      <c r="H73" s="439" t="str">
        <f>IF(F73&lt;&gt;"",F73*VLOOKUP(E73,'Group Information'!$A$19:$B$25,2,0),"")</f>
        <v/>
      </c>
      <c r="I73" s="440" t="str">
        <f>IF(G73&lt;&gt;"",G73*VLOOKUP(E73,'Group Information'!$A$19:$B$25,2,0),"")</f>
        <v/>
      </c>
      <c r="J73" s="264"/>
      <c r="K73" s="264"/>
      <c r="L73" s="260"/>
    </row>
    <row r="74" spans="1:12" ht="18" customHeight="1" x14ac:dyDescent="0.35">
      <c r="A74" s="261"/>
      <c r="B74" s="262"/>
      <c r="C74" s="263"/>
      <c r="D74" s="263"/>
      <c r="E74" s="224"/>
      <c r="F74" s="439" t="str">
        <f t="shared" si="6"/>
        <v/>
      </c>
      <c r="G74" s="439" t="str">
        <f t="shared" si="7"/>
        <v/>
      </c>
      <c r="H74" s="439" t="str">
        <f>IF(F74&lt;&gt;"",F74*VLOOKUP(E74,'Group Information'!$A$19:$B$25,2,0),"")</f>
        <v/>
      </c>
      <c r="I74" s="440" t="str">
        <f>IF(G74&lt;&gt;"",G74*VLOOKUP(E74,'Group Information'!$A$19:$B$25,2,0),"")</f>
        <v/>
      </c>
      <c r="J74" s="264"/>
      <c r="K74" s="264"/>
      <c r="L74" s="260"/>
    </row>
    <row r="75" spans="1:12" ht="18" customHeight="1" x14ac:dyDescent="0.35">
      <c r="A75" s="261"/>
      <c r="B75" s="262"/>
      <c r="C75" s="263"/>
      <c r="D75" s="263"/>
      <c r="E75" s="224"/>
      <c r="F75" s="439" t="str">
        <f t="shared" si="6"/>
        <v/>
      </c>
      <c r="G75" s="439" t="str">
        <f t="shared" si="7"/>
        <v/>
      </c>
      <c r="H75" s="439" t="str">
        <f>IF(F75&lt;&gt;"",F75*VLOOKUP(E75,'Group Information'!$A$19:$B$25,2,0),"")</f>
        <v/>
      </c>
      <c r="I75" s="440" t="str">
        <f>IF(G75&lt;&gt;"",G75*VLOOKUP(E75,'Group Information'!$A$19:$B$25,2,0),"")</f>
        <v/>
      </c>
      <c r="J75" s="264"/>
      <c r="K75" s="264"/>
      <c r="L75" s="260"/>
    </row>
    <row r="76" spans="1:12" ht="18" customHeight="1" x14ac:dyDescent="0.35">
      <c r="A76" s="261"/>
      <c r="B76" s="262"/>
      <c r="C76" s="263"/>
      <c r="D76" s="263"/>
      <c r="E76" s="224"/>
      <c r="F76" s="439" t="str">
        <f t="shared" si="6"/>
        <v/>
      </c>
      <c r="G76" s="439" t="str">
        <f t="shared" si="7"/>
        <v/>
      </c>
      <c r="H76" s="439" t="str">
        <f>IF(F76&lt;&gt;"",F76*VLOOKUP(E76,'Group Information'!$A$19:$B$25,2,0),"")</f>
        <v/>
      </c>
      <c r="I76" s="440" t="str">
        <f>IF(G76&lt;&gt;"",G76*VLOOKUP(E76,'Group Information'!$A$19:$B$25,2,0),"")</f>
        <v/>
      </c>
      <c r="J76" s="264"/>
      <c r="K76" s="264"/>
      <c r="L76" s="260"/>
    </row>
    <row r="77" spans="1:12" ht="18" customHeight="1" x14ac:dyDescent="0.35">
      <c r="A77" s="261"/>
      <c r="B77" s="262"/>
      <c r="C77" s="263"/>
      <c r="D77" s="263"/>
      <c r="E77" s="224"/>
      <c r="F77" s="439" t="str">
        <f t="shared" si="6"/>
        <v/>
      </c>
      <c r="G77" s="439" t="str">
        <f t="shared" si="7"/>
        <v/>
      </c>
      <c r="H77" s="439" t="str">
        <f>IF(F77&lt;&gt;"",F77*VLOOKUP(E77,'Group Information'!$A$19:$B$25,2,0),"")</f>
        <v/>
      </c>
      <c r="I77" s="440" t="str">
        <f>IF(G77&lt;&gt;"",G77*VLOOKUP(E77,'Group Information'!$A$19:$B$25,2,0),"")</f>
        <v/>
      </c>
      <c r="J77" s="264"/>
      <c r="K77" s="264"/>
      <c r="L77" s="260"/>
    </row>
    <row r="78" spans="1:12" ht="18" customHeight="1" x14ac:dyDescent="0.35">
      <c r="A78" s="261"/>
      <c r="B78" s="262"/>
      <c r="C78" s="263"/>
      <c r="D78" s="263"/>
      <c r="E78" s="224"/>
      <c r="F78" s="439" t="str">
        <f t="shared" si="6"/>
        <v/>
      </c>
      <c r="G78" s="439" t="str">
        <f t="shared" si="7"/>
        <v/>
      </c>
      <c r="H78" s="439" t="str">
        <f>IF(F78&lt;&gt;"",F78*VLOOKUP(E78,'Group Information'!$A$19:$B$25,2,0),"")</f>
        <v/>
      </c>
      <c r="I78" s="440" t="str">
        <f>IF(G78&lt;&gt;"",G78*VLOOKUP(E78,'Group Information'!$A$19:$B$25,2,0),"")</f>
        <v/>
      </c>
      <c r="J78" s="264"/>
      <c r="K78" s="264"/>
      <c r="L78" s="260"/>
    </row>
    <row r="79" spans="1:12" ht="18" customHeight="1" x14ac:dyDescent="0.35">
      <c r="A79" s="261"/>
      <c r="B79" s="262"/>
      <c r="C79" s="263"/>
      <c r="D79" s="263"/>
      <c r="E79" s="224"/>
      <c r="F79" s="439" t="str">
        <f t="shared" si="6"/>
        <v/>
      </c>
      <c r="G79" s="439" t="str">
        <f t="shared" si="7"/>
        <v/>
      </c>
      <c r="H79" s="439" t="str">
        <f>IF(F79&lt;&gt;"",F79*VLOOKUP(E79,'Group Information'!$A$19:$B$25,2,0),"")</f>
        <v/>
      </c>
      <c r="I79" s="440" t="str">
        <f>IF(G79&lt;&gt;"",G79*VLOOKUP(E79,'Group Information'!$A$19:$B$25,2,0),"")</f>
        <v/>
      </c>
      <c r="J79" s="264"/>
      <c r="K79" s="264"/>
      <c r="L79" s="260"/>
    </row>
    <row r="80" spans="1:12" ht="18" customHeight="1" x14ac:dyDescent="0.35">
      <c r="A80" s="261"/>
      <c r="B80" s="262"/>
      <c r="C80" s="263"/>
      <c r="D80" s="263"/>
      <c r="E80" s="224"/>
      <c r="F80" s="439" t="str">
        <f t="shared" si="6"/>
        <v/>
      </c>
      <c r="G80" s="439" t="str">
        <f t="shared" si="7"/>
        <v/>
      </c>
      <c r="H80" s="439" t="str">
        <f>IF(F80&lt;&gt;"",F80*VLOOKUP(E80,'Group Information'!$A$19:$B$25,2,0),"")</f>
        <v/>
      </c>
      <c r="I80" s="440" t="str">
        <f>IF(G80&lt;&gt;"",G80*VLOOKUP(E80,'Group Information'!$A$19:$B$25,2,0),"")</f>
        <v/>
      </c>
      <c r="J80" s="264"/>
      <c r="K80" s="264"/>
      <c r="L80" s="260"/>
    </row>
    <row r="81" spans="1:12" ht="18" customHeight="1" x14ac:dyDescent="0.35">
      <c r="A81" s="261"/>
      <c r="B81" s="262"/>
      <c r="C81" s="263"/>
      <c r="D81" s="263"/>
      <c r="E81" s="224"/>
      <c r="F81" s="439" t="str">
        <f t="shared" si="6"/>
        <v/>
      </c>
      <c r="G81" s="439" t="str">
        <f t="shared" si="7"/>
        <v/>
      </c>
      <c r="H81" s="439" t="str">
        <f>IF(F81&lt;&gt;"",F81*VLOOKUP(E81,'Group Information'!$A$19:$B$25,2,0),"")</f>
        <v/>
      </c>
      <c r="I81" s="440" t="str">
        <f>IF(G81&lt;&gt;"",G81*VLOOKUP(E81,'Group Information'!$A$19:$B$25,2,0),"")</f>
        <v/>
      </c>
      <c r="J81" s="264"/>
      <c r="K81" s="264"/>
      <c r="L81" s="260"/>
    </row>
    <row r="82" spans="1:12" ht="18" customHeight="1" x14ac:dyDescent="0.35">
      <c r="A82" s="261"/>
      <c r="B82" s="262"/>
      <c r="C82" s="263"/>
      <c r="D82" s="263"/>
      <c r="E82" s="224"/>
      <c r="F82" s="439" t="str">
        <f t="shared" si="6"/>
        <v/>
      </c>
      <c r="G82" s="439" t="str">
        <f t="shared" si="7"/>
        <v/>
      </c>
      <c r="H82" s="439" t="str">
        <f>IF(F82&lt;&gt;"",F82*VLOOKUP(E82,'Group Information'!$A$19:$B$25,2,0),"")</f>
        <v/>
      </c>
      <c r="I82" s="440" t="str">
        <f>IF(G82&lt;&gt;"",G82*VLOOKUP(E82,'Group Information'!$A$19:$B$25,2,0),"")</f>
        <v/>
      </c>
      <c r="J82" s="264"/>
      <c r="K82" s="264"/>
      <c r="L82" s="260"/>
    </row>
    <row r="83" spans="1:12" ht="18" customHeight="1" x14ac:dyDescent="0.35">
      <c r="A83" s="261"/>
      <c r="B83" s="262"/>
      <c r="C83" s="263"/>
      <c r="D83" s="263"/>
      <c r="E83" s="224"/>
      <c r="F83" s="439" t="str">
        <f t="shared" si="6"/>
        <v/>
      </c>
      <c r="G83" s="439" t="str">
        <f t="shared" si="7"/>
        <v/>
      </c>
      <c r="H83" s="439" t="str">
        <f>IF(F83&lt;&gt;"",F83*VLOOKUP(E83,'Group Information'!$A$19:$B$25,2,0),"")</f>
        <v/>
      </c>
      <c r="I83" s="440" t="str">
        <f>IF(G83&lt;&gt;"",G83*VLOOKUP(E83,'Group Information'!$A$19:$B$25,2,0),"")</f>
        <v/>
      </c>
      <c r="J83" s="264"/>
      <c r="K83" s="264"/>
      <c r="L83" s="260"/>
    </row>
    <row r="84" spans="1:12" ht="18" customHeight="1" x14ac:dyDescent="0.35">
      <c r="A84" s="261"/>
      <c r="B84" s="262"/>
      <c r="C84" s="263"/>
      <c r="D84" s="263"/>
      <c r="E84" s="224"/>
      <c r="F84" s="439" t="str">
        <f t="shared" si="6"/>
        <v/>
      </c>
      <c r="G84" s="439" t="str">
        <f t="shared" si="7"/>
        <v/>
      </c>
      <c r="H84" s="439" t="str">
        <f>IF(F84&lt;&gt;"",F84*VLOOKUP(E84,'Group Information'!$A$19:$B$25,2,0),"")</f>
        <v/>
      </c>
      <c r="I84" s="440" t="str">
        <f>IF(G84&lt;&gt;"",G84*VLOOKUP(E84,'Group Information'!$A$19:$B$25,2,0),"")</f>
        <v/>
      </c>
      <c r="J84" s="264"/>
      <c r="K84" s="264"/>
      <c r="L84" s="260"/>
    </row>
    <row r="85" spans="1:12" ht="18" customHeight="1" x14ac:dyDescent="0.35">
      <c r="A85" s="261"/>
      <c r="B85" s="262"/>
      <c r="C85" s="263"/>
      <c r="D85" s="263"/>
      <c r="E85" s="224"/>
      <c r="F85" s="439" t="str">
        <f t="shared" si="6"/>
        <v/>
      </c>
      <c r="G85" s="439" t="str">
        <f t="shared" si="7"/>
        <v/>
      </c>
      <c r="H85" s="439" t="str">
        <f>IF(F85&lt;&gt;"",F85*VLOOKUP(E85,'Group Information'!$A$19:$B$25,2,0),"")</f>
        <v/>
      </c>
      <c r="I85" s="440" t="str">
        <f>IF(G85&lt;&gt;"",G85*VLOOKUP(E85,'Group Information'!$A$19:$B$25,2,0),"")</f>
        <v/>
      </c>
      <c r="J85" s="264"/>
      <c r="K85" s="264"/>
      <c r="L85" s="260"/>
    </row>
    <row r="86" spans="1:12" ht="18" customHeight="1" x14ac:dyDescent="0.35">
      <c r="A86" s="261"/>
      <c r="B86" s="262"/>
      <c r="C86" s="263"/>
      <c r="D86" s="263"/>
      <c r="E86" s="224"/>
      <c r="F86" s="439" t="str">
        <f t="shared" si="6"/>
        <v/>
      </c>
      <c r="G86" s="439" t="str">
        <f t="shared" si="7"/>
        <v/>
      </c>
      <c r="H86" s="439" t="str">
        <f>IF(F86&lt;&gt;"",F86*VLOOKUP(E86,'Group Information'!$A$19:$B$25,2,0),"")</f>
        <v/>
      </c>
      <c r="I86" s="440" t="str">
        <f>IF(G86&lt;&gt;"",G86*VLOOKUP(E86,'Group Information'!$A$19:$B$25,2,0),"")</f>
        <v/>
      </c>
      <c r="J86" s="264"/>
      <c r="K86" s="264"/>
      <c r="L86" s="260"/>
    </row>
    <row r="87" spans="1:12" ht="18" customHeight="1" x14ac:dyDescent="0.35">
      <c r="A87" s="261"/>
      <c r="B87" s="262"/>
      <c r="C87" s="263"/>
      <c r="D87" s="263"/>
      <c r="E87" s="224"/>
      <c r="F87" s="439" t="str">
        <f t="shared" si="6"/>
        <v/>
      </c>
      <c r="G87" s="439" t="str">
        <f t="shared" si="7"/>
        <v/>
      </c>
      <c r="H87" s="439" t="str">
        <f>IF(F87&lt;&gt;"",F87*VLOOKUP(E87,'Group Information'!$A$19:$B$25,2,0),"")</f>
        <v/>
      </c>
      <c r="I87" s="440" t="str">
        <f>IF(G87&lt;&gt;"",G87*VLOOKUP(E87,'Group Information'!$A$19:$B$25,2,0),"")</f>
        <v/>
      </c>
      <c r="J87" s="264"/>
      <c r="K87" s="264"/>
      <c r="L87" s="260"/>
    </row>
    <row r="88" spans="1:12" ht="18" customHeight="1" x14ac:dyDescent="0.35">
      <c r="A88" s="261"/>
      <c r="B88" s="262"/>
      <c r="C88" s="263"/>
      <c r="D88" s="263"/>
      <c r="E88" s="224"/>
      <c r="F88" s="439" t="str">
        <f t="shared" si="6"/>
        <v/>
      </c>
      <c r="G88" s="439" t="str">
        <f t="shared" si="7"/>
        <v/>
      </c>
      <c r="H88" s="439" t="str">
        <f>IF(F88&lt;&gt;"",F88*VLOOKUP(E88,'Group Information'!$A$19:$B$25,2,0),"")</f>
        <v/>
      </c>
      <c r="I88" s="440" t="str">
        <f>IF(G88&lt;&gt;"",G88*VLOOKUP(E88,'Group Information'!$A$19:$B$25,2,0),"")</f>
        <v/>
      </c>
      <c r="J88" s="264"/>
      <c r="K88" s="264"/>
      <c r="L88" s="260"/>
    </row>
    <row r="89" spans="1:12" ht="18" customHeight="1" x14ac:dyDescent="0.35">
      <c r="A89" s="261"/>
      <c r="B89" s="262"/>
      <c r="C89" s="263"/>
      <c r="D89" s="263"/>
      <c r="E89" s="224"/>
      <c r="F89" s="439" t="str">
        <f t="shared" si="6"/>
        <v/>
      </c>
      <c r="G89" s="439" t="str">
        <f t="shared" si="7"/>
        <v/>
      </c>
      <c r="H89" s="439" t="str">
        <f>IF(F89&lt;&gt;"",F89*VLOOKUP(E89,'Group Information'!$A$19:$B$25,2,0),"")</f>
        <v/>
      </c>
      <c r="I89" s="440" t="str">
        <f>IF(G89&lt;&gt;"",G89*VLOOKUP(E89,'Group Information'!$A$19:$B$25,2,0),"")</f>
        <v/>
      </c>
      <c r="J89" s="264"/>
      <c r="K89" s="264"/>
      <c r="L89" s="260"/>
    </row>
    <row r="90" spans="1:12" ht="18" customHeight="1" x14ac:dyDescent="0.35">
      <c r="A90" s="261"/>
      <c r="B90" s="262"/>
      <c r="C90" s="263"/>
      <c r="D90" s="263"/>
      <c r="E90" s="224"/>
      <c r="F90" s="439" t="str">
        <f t="shared" si="6"/>
        <v/>
      </c>
      <c r="G90" s="439" t="str">
        <f t="shared" si="7"/>
        <v/>
      </c>
      <c r="H90" s="439" t="str">
        <f>IF(F90&lt;&gt;"",F90*VLOOKUP(E90,'Group Information'!$A$19:$B$25,2,0),"")</f>
        <v/>
      </c>
      <c r="I90" s="440" t="str">
        <f>IF(G90&lt;&gt;"",G90*VLOOKUP(E90,'Group Information'!$A$19:$B$25,2,0),"")</f>
        <v/>
      </c>
      <c r="J90" s="264"/>
      <c r="K90" s="264"/>
      <c r="L90" s="260"/>
    </row>
    <row r="91" spans="1:12" ht="18" customHeight="1" x14ac:dyDescent="0.35">
      <c r="A91" s="261"/>
      <c r="B91" s="262"/>
      <c r="C91" s="263"/>
      <c r="D91" s="263"/>
      <c r="E91" s="224"/>
      <c r="F91" s="439" t="str">
        <f t="shared" si="6"/>
        <v/>
      </c>
      <c r="G91" s="439" t="str">
        <f t="shared" si="7"/>
        <v/>
      </c>
      <c r="H91" s="439" t="str">
        <f>IF(F91&lt;&gt;"",F91*VLOOKUP(E91,'Group Information'!$A$19:$B$25,2,0),"")</f>
        <v/>
      </c>
      <c r="I91" s="440" t="str">
        <f>IF(G91&lt;&gt;"",G91*VLOOKUP(E91,'Group Information'!$A$19:$B$25,2,0),"")</f>
        <v/>
      </c>
      <c r="J91" s="264"/>
      <c r="K91" s="264"/>
      <c r="L91" s="260"/>
    </row>
    <row r="92" spans="1:12" ht="18" customHeight="1" x14ac:dyDescent="0.35">
      <c r="A92" s="261"/>
      <c r="B92" s="262"/>
      <c r="C92" s="263"/>
      <c r="D92" s="263"/>
      <c r="E92" s="224"/>
      <c r="F92" s="439" t="str">
        <f t="shared" si="6"/>
        <v/>
      </c>
      <c r="G92" s="439" t="str">
        <f t="shared" si="7"/>
        <v/>
      </c>
      <c r="H92" s="439" t="str">
        <f>IF(F92&lt;&gt;"",F92*VLOOKUP(E92,'Group Information'!$A$19:$B$25,2,0),"")</f>
        <v/>
      </c>
      <c r="I92" s="440" t="str">
        <f>IF(G92&lt;&gt;"",G92*VLOOKUP(E92,'Group Information'!$A$19:$B$25,2,0),"")</f>
        <v/>
      </c>
      <c r="J92" s="264"/>
      <c r="K92" s="264"/>
      <c r="L92" s="260"/>
    </row>
    <row r="93" spans="1:12" ht="18" customHeight="1" x14ac:dyDescent="0.35">
      <c r="A93" s="261"/>
      <c r="B93" s="262"/>
      <c r="C93" s="263"/>
      <c r="D93" s="263"/>
      <c r="E93" s="224"/>
      <c r="F93" s="439" t="str">
        <f t="shared" si="6"/>
        <v/>
      </c>
      <c r="G93" s="439" t="str">
        <f t="shared" si="7"/>
        <v/>
      </c>
      <c r="H93" s="439" t="str">
        <f>IF(F93&lt;&gt;"",F93*VLOOKUP(E93,'Group Information'!$A$19:$B$25,2,0),"")</f>
        <v/>
      </c>
      <c r="I93" s="440" t="str">
        <f>IF(G93&lt;&gt;"",G93*VLOOKUP(E93,'Group Information'!$A$19:$B$25,2,0),"")</f>
        <v/>
      </c>
      <c r="J93" s="264"/>
      <c r="K93" s="264"/>
      <c r="L93" s="260"/>
    </row>
    <row r="94" spans="1:12" ht="18" customHeight="1" x14ac:dyDescent="0.35">
      <c r="A94" s="261"/>
      <c r="B94" s="262"/>
      <c r="C94" s="263"/>
      <c r="D94" s="263"/>
      <c r="E94" s="224"/>
      <c r="F94" s="439" t="str">
        <f t="shared" si="6"/>
        <v/>
      </c>
      <c r="G94" s="439" t="str">
        <f t="shared" si="7"/>
        <v/>
      </c>
      <c r="H94" s="439" t="str">
        <f>IF(F94&lt;&gt;"",F94*VLOOKUP(E94,'Group Information'!$A$19:$B$25,2,0),"")</f>
        <v/>
      </c>
      <c r="I94" s="440" t="str">
        <f>IF(G94&lt;&gt;"",G94*VLOOKUP(E94,'Group Information'!$A$19:$B$25,2,0),"")</f>
        <v/>
      </c>
      <c r="J94" s="264"/>
      <c r="K94" s="264"/>
      <c r="L94" s="260"/>
    </row>
    <row r="95" spans="1:12" ht="18" customHeight="1" x14ac:dyDescent="0.35">
      <c r="A95" s="261"/>
      <c r="B95" s="262"/>
      <c r="C95" s="263"/>
      <c r="D95" s="263"/>
      <c r="E95" s="224"/>
      <c r="F95" s="439" t="str">
        <f t="shared" si="6"/>
        <v/>
      </c>
      <c r="G95" s="439" t="str">
        <f t="shared" si="7"/>
        <v/>
      </c>
      <c r="H95" s="439" t="str">
        <f>IF(F95&lt;&gt;"",F95*VLOOKUP(E95,'Group Information'!$A$19:$B$25,2,0),"")</f>
        <v/>
      </c>
      <c r="I95" s="440" t="str">
        <f>IF(G95&lt;&gt;"",G95*VLOOKUP(E95,'Group Information'!$A$19:$B$25,2,0),"")</f>
        <v/>
      </c>
      <c r="J95" s="264"/>
      <c r="K95" s="264"/>
      <c r="L95" s="260"/>
    </row>
    <row r="96" spans="1:12" ht="18" customHeight="1" x14ac:dyDescent="0.35">
      <c r="A96" s="261"/>
      <c r="B96" s="262"/>
      <c r="C96" s="263"/>
      <c r="D96" s="263"/>
      <c r="E96" s="224"/>
      <c r="F96" s="439" t="str">
        <f t="shared" si="6"/>
        <v/>
      </c>
      <c r="G96" s="439" t="str">
        <f t="shared" si="7"/>
        <v/>
      </c>
      <c r="H96" s="439" t="str">
        <f>IF(F96&lt;&gt;"",F96*VLOOKUP(E96,'Group Information'!$A$19:$B$25,2,0),"")</f>
        <v/>
      </c>
      <c r="I96" s="440" t="str">
        <f>IF(G96&lt;&gt;"",G96*VLOOKUP(E96,'Group Information'!$A$19:$B$25,2,0),"")</f>
        <v/>
      </c>
      <c r="J96" s="264"/>
      <c r="K96" s="264"/>
      <c r="L96" s="260"/>
    </row>
    <row r="97" spans="1:12" ht="18" customHeight="1" x14ac:dyDescent="0.35">
      <c r="A97" s="261"/>
      <c r="B97" s="262"/>
      <c r="C97" s="263"/>
      <c r="D97" s="263"/>
      <c r="E97" s="224"/>
      <c r="F97" s="439" t="str">
        <f t="shared" si="6"/>
        <v/>
      </c>
      <c r="G97" s="439" t="str">
        <f t="shared" si="7"/>
        <v/>
      </c>
      <c r="H97" s="439" t="str">
        <f>IF(F97&lt;&gt;"",F97*VLOOKUP(E97,'Group Information'!$A$19:$B$25,2,0),"")</f>
        <v/>
      </c>
      <c r="I97" s="440" t="str">
        <f>IF(G97&lt;&gt;"",G97*VLOOKUP(E97,'Group Information'!$A$19:$B$25,2,0),"")</f>
        <v/>
      </c>
      <c r="J97" s="264"/>
      <c r="K97" s="264"/>
      <c r="L97" s="260"/>
    </row>
    <row r="98" spans="1:12" ht="18" customHeight="1" x14ac:dyDescent="0.35">
      <c r="A98" s="261"/>
      <c r="B98" s="262"/>
      <c r="C98" s="263"/>
      <c r="D98" s="263"/>
      <c r="E98" s="224"/>
      <c r="F98" s="439" t="str">
        <f t="shared" si="6"/>
        <v/>
      </c>
      <c r="G98" s="439" t="str">
        <f t="shared" si="7"/>
        <v/>
      </c>
      <c r="H98" s="439" t="str">
        <f>IF(F98&lt;&gt;"",F98*VLOOKUP(E98,'Group Information'!$A$19:$B$25,2,0),"")</f>
        <v/>
      </c>
      <c r="I98" s="440" t="str">
        <f>IF(G98&lt;&gt;"",G98*VLOOKUP(E98,'Group Information'!$A$19:$B$25,2,0),"")</f>
        <v/>
      </c>
      <c r="J98" s="264"/>
      <c r="K98" s="264"/>
      <c r="L98" s="260"/>
    </row>
    <row r="99" spans="1:12" ht="18" customHeight="1" x14ac:dyDescent="0.35">
      <c r="A99" s="261"/>
      <c r="B99" s="262"/>
      <c r="C99" s="263"/>
      <c r="D99" s="263"/>
      <c r="E99" s="224"/>
      <c r="F99" s="439" t="str">
        <f t="shared" si="6"/>
        <v/>
      </c>
      <c r="G99" s="439" t="str">
        <f t="shared" si="7"/>
        <v/>
      </c>
      <c r="H99" s="439" t="str">
        <f>IF(F99&lt;&gt;"",F99*VLOOKUP(E99,'Group Information'!$A$19:$B$25,2,0),"")</f>
        <v/>
      </c>
      <c r="I99" s="440" t="str">
        <f>IF(G99&lt;&gt;"",G99*VLOOKUP(E99,'Group Information'!$A$19:$B$25,2,0),"")</f>
        <v/>
      </c>
      <c r="J99" s="264"/>
      <c r="K99" s="264"/>
      <c r="L99" s="260"/>
    </row>
    <row r="100" spans="1:12" ht="18" customHeight="1" x14ac:dyDescent="0.35">
      <c r="A100" s="261"/>
      <c r="B100" s="262"/>
      <c r="C100" s="263"/>
      <c r="D100" s="263"/>
      <c r="E100" s="224"/>
      <c r="F100" s="439" t="str">
        <f t="shared" si="6"/>
        <v/>
      </c>
      <c r="G100" s="439" t="str">
        <f t="shared" si="7"/>
        <v/>
      </c>
      <c r="H100" s="439" t="str">
        <f>IF(F100&lt;&gt;"",F100*VLOOKUP(E100,'Group Information'!$A$19:$B$25,2,0),"")</f>
        <v/>
      </c>
      <c r="I100" s="440" t="str">
        <f>IF(G100&lt;&gt;"",G100*VLOOKUP(E100,'Group Information'!$A$19:$B$25,2,0),"")</f>
        <v/>
      </c>
      <c r="J100" s="264"/>
      <c r="K100" s="264"/>
      <c r="L100" s="260"/>
    </row>
    <row r="101" spans="1:12" ht="18" customHeight="1" x14ac:dyDescent="0.35">
      <c r="A101" s="261"/>
      <c r="B101" s="262"/>
      <c r="C101" s="263"/>
      <c r="D101" s="263"/>
      <c r="E101" s="224"/>
      <c r="F101" s="439" t="str">
        <f t="shared" si="6"/>
        <v/>
      </c>
      <c r="G101" s="439" t="str">
        <f t="shared" si="7"/>
        <v/>
      </c>
      <c r="H101" s="439" t="str">
        <f>IF(F101&lt;&gt;"",F101*VLOOKUP(E101,'Group Information'!$A$19:$B$25,2,0),"")</f>
        <v/>
      </c>
      <c r="I101" s="440" t="str">
        <f>IF(G101&lt;&gt;"",G101*VLOOKUP(E101,'Group Information'!$A$19:$B$25,2,0),"")</f>
        <v/>
      </c>
      <c r="J101" s="264"/>
      <c r="K101" s="264"/>
      <c r="L101" s="260"/>
    </row>
    <row r="102" spans="1:12" ht="18" customHeight="1" x14ac:dyDescent="0.35">
      <c r="A102" s="261"/>
      <c r="B102" s="262"/>
      <c r="C102" s="263"/>
      <c r="D102" s="263"/>
      <c r="E102" s="224"/>
      <c r="F102" s="439" t="str">
        <f t="shared" si="6"/>
        <v/>
      </c>
      <c r="G102" s="439" t="str">
        <f t="shared" si="7"/>
        <v/>
      </c>
      <c r="H102" s="439" t="str">
        <f>IF(F102&lt;&gt;"",F102*VLOOKUP(E102,'Group Information'!$A$19:$B$25,2,0),"")</f>
        <v/>
      </c>
      <c r="I102" s="440" t="str">
        <f>IF(G102&lt;&gt;"",G102*VLOOKUP(E102,'Group Information'!$A$19:$B$25,2,0),"")</f>
        <v/>
      </c>
      <c r="J102" s="264"/>
      <c r="K102" s="264"/>
      <c r="L102" s="260"/>
    </row>
    <row r="103" spans="1:12" ht="18" customHeight="1" x14ac:dyDescent="0.35">
      <c r="A103" s="261"/>
      <c r="B103" s="262"/>
      <c r="C103" s="263"/>
      <c r="D103" s="263"/>
      <c r="E103" s="224"/>
      <c r="F103" s="439" t="str">
        <f t="shared" si="6"/>
        <v/>
      </c>
      <c r="G103" s="439" t="str">
        <f t="shared" si="7"/>
        <v/>
      </c>
      <c r="H103" s="439" t="str">
        <f>IF(F103&lt;&gt;"",F103*VLOOKUP(E103,'Group Information'!$A$19:$B$25,2,0),"")</f>
        <v/>
      </c>
      <c r="I103" s="440" t="str">
        <f>IF(G103&lt;&gt;"",G103*VLOOKUP(E103,'Group Information'!$A$19:$B$25,2,0),"")</f>
        <v/>
      </c>
      <c r="J103" s="264"/>
      <c r="K103" s="264"/>
      <c r="L103" s="260"/>
    </row>
    <row r="104" spans="1:12" ht="18" customHeight="1" x14ac:dyDescent="0.35">
      <c r="A104" s="261"/>
      <c r="B104" s="262"/>
      <c r="C104" s="263"/>
      <c r="D104" s="263"/>
      <c r="E104" s="224"/>
      <c r="F104" s="439" t="str">
        <f t="shared" si="6"/>
        <v/>
      </c>
      <c r="G104" s="439" t="str">
        <f t="shared" si="7"/>
        <v/>
      </c>
      <c r="H104" s="439" t="str">
        <f>IF(F104&lt;&gt;"",F104*VLOOKUP(E104,'Group Information'!$A$19:$B$25,2,0),"")</f>
        <v/>
      </c>
      <c r="I104" s="440" t="str">
        <f>IF(G104&lt;&gt;"",G104*VLOOKUP(E104,'Group Information'!$A$19:$B$25,2,0),"")</f>
        <v/>
      </c>
      <c r="J104" s="264"/>
      <c r="K104" s="264"/>
      <c r="L104" s="260"/>
    </row>
    <row r="105" spans="1:12" ht="18" customHeight="1" x14ac:dyDescent="0.35">
      <c r="A105" s="261"/>
      <c r="B105" s="262"/>
      <c r="C105" s="263"/>
      <c r="D105" s="263"/>
      <c r="E105" s="224"/>
      <c r="F105" s="439" t="str">
        <f t="shared" si="6"/>
        <v/>
      </c>
      <c r="G105" s="439" t="str">
        <f t="shared" si="7"/>
        <v/>
      </c>
      <c r="H105" s="439" t="str">
        <f>IF(F105&lt;&gt;"",F105*VLOOKUP(E105,'Group Information'!$A$19:$B$25,2,0),"")</f>
        <v/>
      </c>
      <c r="I105" s="440" t="str">
        <f>IF(G105&lt;&gt;"",G105*VLOOKUP(E105,'Group Information'!$A$19:$B$25,2,0),"")</f>
        <v/>
      </c>
      <c r="J105" s="264"/>
      <c r="K105" s="264"/>
      <c r="L105" s="260"/>
    </row>
    <row r="106" spans="1:12" ht="18" customHeight="1" x14ac:dyDescent="0.35">
      <c r="A106" s="261"/>
      <c r="B106" s="262"/>
      <c r="C106" s="263"/>
      <c r="D106" s="263"/>
      <c r="E106" s="224"/>
      <c r="F106" s="439" t="str">
        <f t="shared" si="6"/>
        <v/>
      </c>
      <c r="G106" s="439" t="str">
        <f t="shared" si="7"/>
        <v/>
      </c>
      <c r="H106" s="439" t="str">
        <f>IF(F106&lt;&gt;"",F106*VLOOKUP(E106,'Group Information'!$A$19:$B$25,2,0),"")</f>
        <v/>
      </c>
      <c r="I106" s="440" t="str">
        <f>IF(G106&lt;&gt;"",G106*VLOOKUP(E106,'Group Information'!$A$19:$B$25,2,0),"")</f>
        <v/>
      </c>
      <c r="J106" s="264"/>
      <c r="K106" s="264"/>
      <c r="L106" s="260"/>
    </row>
    <row r="107" spans="1:12" ht="18" customHeight="1" x14ac:dyDescent="0.35">
      <c r="A107" s="261"/>
      <c r="B107" s="262"/>
      <c r="C107" s="263"/>
      <c r="D107" s="263"/>
      <c r="E107" s="224"/>
      <c r="F107" s="439" t="str">
        <f t="shared" si="6"/>
        <v/>
      </c>
      <c r="G107" s="439" t="str">
        <f t="shared" si="7"/>
        <v/>
      </c>
      <c r="H107" s="439" t="str">
        <f>IF(F107&lt;&gt;"",F107*VLOOKUP(E107,'Group Information'!$A$19:$B$25,2,0),"")</f>
        <v/>
      </c>
      <c r="I107" s="440" t="str">
        <f>IF(G107&lt;&gt;"",G107*VLOOKUP(E107,'Group Information'!$A$19:$B$25,2,0),"")</f>
        <v/>
      </c>
      <c r="J107" s="264"/>
      <c r="K107" s="264"/>
      <c r="L107" s="260"/>
    </row>
    <row r="108" spans="1:12" ht="18" customHeight="1" x14ac:dyDescent="0.35">
      <c r="A108" s="261"/>
      <c r="B108" s="262"/>
      <c r="C108" s="263"/>
      <c r="D108" s="263"/>
      <c r="E108" s="224"/>
      <c r="F108" s="439" t="str">
        <f t="shared" si="6"/>
        <v/>
      </c>
      <c r="G108" s="439" t="str">
        <f t="shared" si="7"/>
        <v/>
      </c>
      <c r="H108" s="439" t="str">
        <f>IF(F108&lt;&gt;"",F108*VLOOKUP(E108,'Group Information'!$A$19:$B$25,2,0),"")</f>
        <v/>
      </c>
      <c r="I108" s="440" t="str">
        <f>IF(G108&lt;&gt;"",G108*VLOOKUP(E108,'Group Information'!$A$19:$B$25,2,0),"")</f>
        <v/>
      </c>
      <c r="J108" s="264"/>
      <c r="K108" s="264"/>
      <c r="L108" s="260"/>
    </row>
    <row r="109" spans="1:12" ht="18" customHeight="1" x14ac:dyDescent="0.35">
      <c r="A109" s="261"/>
      <c r="B109" s="262"/>
      <c r="C109" s="263"/>
      <c r="D109" s="263"/>
      <c r="E109" s="224"/>
      <c r="F109" s="439" t="str">
        <f t="shared" si="6"/>
        <v/>
      </c>
      <c r="G109" s="439" t="str">
        <f t="shared" si="7"/>
        <v/>
      </c>
      <c r="H109" s="439" t="str">
        <f>IF(F109&lt;&gt;"",F109*VLOOKUP(E109,'Group Information'!$A$19:$B$25,2,0),"")</f>
        <v/>
      </c>
      <c r="I109" s="440" t="str">
        <f>IF(G109&lt;&gt;"",G109*VLOOKUP(E109,'Group Information'!$A$19:$B$25,2,0),"")</f>
        <v/>
      </c>
      <c r="J109" s="264"/>
      <c r="K109" s="264"/>
      <c r="L109" s="260"/>
    </row>
    <row r="110" spans="1:12" ht="18" customHeight="1" x14ac:dyDescent="0.35">
      <c r="A110" s="261"/>
      <c r="B110" s="262"/>
      <c r="C110" s="263"/>
      <c r="D110" s="263"/>
      <c r="E110" s="224"/>
      <c r="F110" s="439" t="str">
        <f t="shared" si="6"/>
        <v/>
      </c>
      <c r="G110" s="439" t="str">
        <f t="shared" si="7"/>
        <v/>
      </c>
      <c r="H110" s="439" t="str">
        <f>IF(F110&lt;&gt;"",F110*VLOOKUP(E110,'Group Information'!$A$19:$B$25,2,0),"")</f>
        <v/>
      </c>
      <c r="I110" s="440" t="str">
        <f>IF(G110&lt;&gt;"",G110*VLOOKUP(E110,'Group Information'!$A$19:$B$25,2,0),"")</f>
        <v/>
      </c>
      <c r="J110" s="264"/>
      <c r="K110" s="264"/>
      <c r="L110" s="260"/>
    </row>
    <row r="111" spans="1:12" ht="18" customHeight="1" x14ac:dyDescent="0.35">
      <c r="A111" s="261"/>
      <c r="B111" s="262"/>
      <c r="C111" s="263"/>
      <c r="D111" s="263"/>
      <c r="E111" s="224"/>
      <c r="F111" s="439" t="str">
        <f t="shared" si="6"/>
        <v/>
      </c>
      <c r="G111" s="439" t="str">
        <f t="shared" si="7"/>
        <v/>
      </c>
      <c r="H111" s="439" t="str">
        <f>IF(F111&lt;&gt;"",F111*VLOOKUP(E111,'Group Information'!$A$19:$B$25,2,0),"")</f>
        <v/>
      </c>
      <c r="I111" s="440" t="str">
        <f>IF(G111&lt;&gt;"",G111*VLOOKUP(E111,'Group Information'!$A$19:$B$25,2,0),"")</f>
        <v/>
      </c>
      <c r="J111" s="264"/>
      <c r="K111" s="264"/>
      <c r="L111" s="260"/>
    </row>
    <row r="112" spans="1:12" ht="18" customHeight="1" x14ac:dyDescent="0.35">
      <c r="A112" s="261"/>
      <c r="B112" s="262"/>
      <c r="C112" s="263"/>
      <c r="D112" s="263"/>
      <c r="E112" s="224"/>
      <c r="F112" s="439" t="str">
        <f t="shared" ref="F112:F175" si="8">IF(C112&lt;&gt;"",B112*C112,"")</f>
        <v/>
      </c>
      <c r="G112" s="439" t="str">
        <f t="shared" ref="G112:G175" si="9">IF(C112&lt;&gt;"",F112+D112,"")</f>
        <v/>
      </c>
      <c r="H112" s="439" t="str">
        <f>IF(F112&lt;&gt;"",F112*VLOOKUP(E112,'Group Information'!$A$19:$B$25,2,0),"")</f>
        <v/>
      </c>
      <c r="I112" s="440" t="str">
        <f>IF(G112&lt;&gt;"",G112*VLOOKUP(E112,'Group Information'!$A$19:$B$25,2,0),"")</f>
        <v/>
      </c>
      <c r="J112" s="264"/>
      <c r="K112" s="264"/>
      <c r="L112" s="260"/>
    </row>
    <row r="113" spans="1:12" ht="18" customHeight="1" x14ac:dyDescent="0.35">
      <c r="A113" s="261"/>
      <c r="B113" s="262"/>
      <c r="C113" s="263"/>
      <c r="D113" s="263"/>
      <c r="E113" s="224"/>
      <c r="F113" s="439" t="str">
        <f t="shared" si="8"/>
        <v/>
      </c>
      <c r="G113" s="439" t="str">
        <f t="shared" si="9"/>
        <v/>
      </c>
      <c r="H113" s="439" t="str">
        <f>IF(F113&lt;&gt;"",F113*VLOOKUP(E113,'Group Information'!$A$19:$B$25,2,0),"")</f>
        <v/>
      </c>
      <c r="I113" s="440" t="str">
        <f>IF(G113&lt;&gt;"",G113*VLOOKUP(E113,'Group Information'!$A$19:$B$25,2,0),"")</f>
        <v/>
      </c>
      <c r="J113" s="264"/>
      <c r="K113" s="264"/>
      <c r="L113" s="260"/>
    </row>
    <row r="114" spans="1:12" ht="18" customHeight="1" x14ac:dyDescent="0.35">
      <c r="A114" s="261"/>
      <c r="B114" s="262"/>
      <c r="C114" s="263"/>
      <c r="D114" s="263"/>
      <c r="E114" s="224"/>
      <c r="F114" s="439" t="str">
        <f t="shared" si="8"/>
        <v/>
      </c>
      <c r="G114" s="439" t="str">
        <f t="shared" si="9"/>
        <v/>
      </c>
      <c r="H114" s="439" t="str">
        <f>IF(F114&lt;&gt;"",F114*VLOOKUP(E114,'Group Information'!$A$19:$B$25,2,0),"")</f>
        <v/>
      </c>
      <c r="I114" s="440" t="str">
        <f>IF(G114&lt;&gt;"",G114*VLOOKUP(E114,'Group Information'!$A$19:$B$25,2,0),"")</f>
        <v/>
      </c>
      <c r="J114" s="264"/>
      <c r="K114" s="264"/>
      <c r="L114" s="260"/>
    </row>
    <row r="115" spans="1:12" ht="18" customHeight="1" x14ac:dyDescent="0.35">
      <c r="A115" s="261"/>
      <c r="B115" s="262"/>
      <c r="C115" s="263"/>
      <c r="D115" s="263"/>
      <c r="E115" s="224"/>
      <c r="F115" s="439" t="str">
        <f t="shared" si="8"/>
        <v/>
      </c>
      <c r="G115" s="439" t="str">
        <f t="shared" si="9"/>
        <v/>
      </c>
      <c r="H115" s="439" t="str">
        <f>IF(F115&lt;&gt;"",F115*VLOOKUP(E115,'Group Information'!$A$19:$B$25,2,0),"")</f>
        <v/>
      </c>
      <c r="I115" s="440" t="str">
        <f>IF(G115&lt;&gt;"",G115*VLOOKUP(E115,'Group Information'!$A$19:$B$25,2,0),"")</f>
        <v/>
      </c>
      <c r="J115" s="264"/>
      <c r="K115" s="264"/>
      <c r="L115" s="260"/>
    </row>
    <row r="116" spans="1:12" ht="18" customHeight="1" x14ac:dyDescent="0.35">
      <c r="A116" s="261"/>
      <c r="B116" s="262"/>
      <c r="C116" s="263"/>
      <c r="D116" s="263"/>
      <c r="E116" s="224"/>
      <c r="F116" s="439" t="str">
        <f t="shared" si="8"/>
        <v/>
      </c>
      <c r="G116" s="439" t="str">
        <f t="shared" si="9"/>
        <v/>
      </c>
      <c r="H116" s="439" t="str">
        <f>IF(F116&lt;&gt;"",F116*VLOOKUP(E116,'Group Information'!$A$19:$B$25,2,0),"")</f>
        <v/>
      </c>
      <c r="I116" s="440" t="str">
        <f>IF(G116&lt;&gt;"",G116*VLOOKUP(E116,'Group Information'!$A$19:$B$25,2,0),"")</f>
        <v/>
      </c>
      <c r="J116" s="264"/>
      <c r="K116" s="264"/>
      <c r="L116" s="260"/>
    </row>
    <row r="117" spans="1:12" ht="18" customHeight="1" x14ac:dyDescent="0.35">
      <c r="A117" s="261"/>
      <c r="B117" s="262"/>
      <c r="C117" s="263"/>
      <c r="D117" s="263"/>
      <c r="E117" s="224"/>
      <c r="F117" s="439" t="str">
        <f t="shared" si="8"/>
        <v/>
      </c>
      <c r="G117" s="439" t="str">
        <f t="shared" si="9"/>
        <v/>
      </c>
      <c r="H117" s="439" t="str">
        <f>IF(F117&lt;&gt;"",F117*VLOOKUP(E117,'Group Information'!$A$19:$B$25,2,0),"")</f>
        <v/>
      </c>
      <c r="I117" s="440" t="str">
        <f>IF(G117&lt;&gt;"",G117*VLOOKUP(E117,'Group Information'!$A$19:$B$25,2,0),"")</f>
        <v/>
      </c>
      <c r="J117" s="264"/>
      <c r="K117" s="264"/>
      <c r="L117" s="260"/>
    </row>
    <row r="118" spans="1:12" ht="18" customHeight="1" x14ac:dyDescent="0.35">
      <c r="A118" s="261"/>
      <c r="B118" s="262"/>
      <c r="C118" s="263"/>
      <c r="D118" s="263"/>
      <c r="E118" s="224"/>
      <c r="F118" s="439" t="str">
        <f t="shared" si="8"/>
        <v/>
      </c>
      <c r="G118" s="439" t="str">
        <f t="shared" si="9"/>
        <v/>
      </c>
      <c r="H118" s="439" t="str">
        <f>IF(F118&lt;&gt;"",F118*VLOOKUP(E118,'Group Information'!$A$19:$B$25,2,0),"")</f>
        <v/>
      </c>
      <c r="I118" s="440" t="str">
        <f>IF(G118&lt;&gt;"",G118*VLOOKUP(E118,'Group Information'!$A$19:$B$25,2,0),"")</f>
        <v/>
      </c>
      <c r="J118" s="264"/>
      <c r="K118" s="264"/>
      <c r="L118" s="260"/>
    </row>
    <row r="119" spans="1:12" ht="18" customHeight="1" x14ac:dyDescent="0.35">
      <c r="A119" s="261"/>
      <c r="B119" s="262"/>
      <c r="C119" s="263"/>
      <c r="D119" s="263"/>
      <c r="E119" s="224"/>
      <c r="F119" s="439" t="str">
        <f t="shared" si="8"/>
        <v/>
      </c>
      <c r="G119" s="439" t="str">
        <f t="shared" si="9"/>
        <v/>
      </c>
      <c r="H119" s="439" t="str">
        <f>IF(F119&lt;&gt;"",F119*VLOOKUP(E119,'Group Information'!$A$19:$B$25,2,0),"")</f>
        <v/>
      </c>
      <c r="I119" s="440" t="str">
        <f>IF(G119&lt;&gt;"",G119*VLOOKUP(E119,'Group Information'!$A$19:$B$25,2,0),"")</f>
        <v/>
      </c>
      <c r="J119" s="264"/>
      <c r="K119" s="264"/>
      <c r="L119" s="260"/>
    </row>
    <row r="120" spans="1:12" ht="18" customHeight="1" x14ac:dyDescent="0.35">
      <c r="A120" s="261"/>
      <c r="B120" s="262"/>
      <c r="C120" s="263"/>
      <c r="D120" s="263"/>
      <c r="E120" s="224"/>
      <c r="F120" s="439" t="str">
        <f t="shared" si="8"/>
        <v/>
      </c>
      <c r="G120" s="439" t="str">
        <f t="shared" si="9"/>
        <v/>
      </c>
      <c r="H120" s="439" t="str">
        <f>IF(F120&lt;&gt;"",F120*VLOOKUP(E120,'Group Information'!$A$19:$B$25,2,0),"")</f>
        <v/>
      </c>
      <c r="I120" s="440" t="str">
        <f>IF(G120&lt;&gt;"",G120*VLOOKUP(E120,'Group Information'!$A$19:$B$25,2,0),"")</f>
        <v/>
      </c>
      <c r="J120" s="264"/>
      <c r="K120" s="264"/>
      <c r="L120" s="260"/>
    </row>
    <row r="121" spans="1:12" ht="18" customHeight="1" x14ac:dyDescent="0.35">
      <c r="A121" s="261"/>
      <c r="B121" s="262"/>
      <c r="C121" s="263"/>
      <c r="D121" s="263"/>
      <c r="E121" s="224"/>
      <c r="F121" s="439" t="str">
        <f t="shared" si="8"/>
        <v/>
      </c>
      <c r="G121" s="439" t="str">
        <f t="shared" si="9"/>
        <v/>
      </c>
      <c r="H121" s="439" t="str">
        <f>IF(F121&lt;&gt;"",F121*VLOOKUP(E121,'Group Information'!$A$19:$B$25,2,0),"")</f>
        <v/>
      </c>
      <c r="I121" s="440" t="str">
        <f>IF(G121&lt;&gt;"",G121*VLOOKUP(E121,'Group Information'!$A$19:$B$25,2,0),"")</f>
        <v/>
      </c>
      <c r="J121" s="264"/>
      <c r="K121" s="264"/>
      <c r="L121" s="260"/>
    </row>
    <row r="122" spans="1:12" ht="18" customHeight="1" x14ac:dyDescent="0.35">
      <c r="A122" s="261"/>
      <c r="B122" s="262"/>
      <c r="C122" s="263"/>
      <c r="D122" s="263"/>
      <c r="E122" s="224"/>
      <c r="F122" s="439" t="str">
        <f t="shared" si="8"/>
        <v/>
      </c>
      <c r="G122" s="439" t="str">
        <f t="shared" si="9"/>
        <v/>
      </c>
      <c r="H122" s="439" t="str">
        <f>IF(F122&lt;&gt;"",F122*VLOOKUP(E122,'Group Information'!$A$19:$B$25,2,0),"")</f>
        <v/>
      </c>
      <c r="I122" s="440" t="str">
        <f>IF(G122&lt;&gt;"",G122*VLOOKUP(E122,'Group Information'!$A$19:$B$25,2,0),"")</f>
        <v/>
      </c>
      <c r="J122" s="264"/>
      <c r="K122" s="264"/>
      <c r="L122" s="260"/>
    </row>
    <row r="123" spans="1:12" ht="18" customHeight="1" x14ac:dyDescent="0.35">
      <c r="A123" s="261"/>
      <c r="B123" s="262"/>
      <c r="C123" s="263"/>
      <c r="D123" s="263"/>
      <c r="E123" s="224"/>
      <c r="F123" s="439" t="str">
        <f t="shared" si="8"/>
        <v/>
      </c>
      <c r="G123" s="439" t="str">
        <f t="shared" si="9"/>
        <v/>
      </c>
      <c r="H123" s="439" t="str">
        <f>IF(F123&lt;&gt;"",F123*VLOOKUP(E123,'Group Information'!$A$19:$B$25,2,0),"")</f>
        <v/>
      </c>
      <c r="I123" s="440" t="str">
        <f>IF(G123&lt;&gt;"",G123*VLOOKUP(E123,'Group Information'!$A$19:$B$25,2,0),"")</f>
        <v/>
      </c>
      <c r="J123" s="264"/>
      <c r="K123" s="264"/>
      <c r="L123" s="260"/>
    </row>
    <row r="124" spans="1:12" ht="18" customHeight="1" x14ac:dyDescent="0.35">
      <c r="A124" s="261"/>
      <c r="B124" s="262"/>
      <c r="C124" s="263"/>
      <c r="D124" s="263"/>
      <c r="E124" s="224"/>
      <c r="F124" s="439" t="str">
        <f t="shared" si="8"/>
        <v/>
      </c>
      <c r="G124" s="439" t="str">
        <f t="shared" si="9"/>
        <v/>
      </c>
      <c r="H124" s="439" t="str">
        <f>IF(F124&lt;&gt;"",F124*VLOOKUP(E124,'Group Information'!$A$19:$B$25,2,0),"")</f>
        <v/>
      </c>
      <c r="I124" s="440" t="str">
        <f>IF(G124&lt;&gt;"",G124*VLOOKUP(E124,'Group Information'!$A$19:$B$25,2,0),"")</f>
        <v/>
      </c>
      <c r="J124" s="264"/>
      <c r="K124" s="264"/>
      <c r="L124" s="260"/>
    </row>
    <row r="125" spans="1:12" ht="18" customHeight="1" x14ac:dyDescent="0.35">
      <c r="A125" s="261"/>
      <c r="B125" s="262"/>
      <c r="C125" s="263"/>
      <c r="D125" s="263"/>
      <c r="E125" s="224"/>
      <c r="F125" s="439" t="str">
        <f t="shared" si="8"/>
        <v/>
      </c>
      <c r="G125" s="439" t="str">
        <f t="shared" si="9"/>
        <v/>
      </c>
      <c r="H125" s="439" t="str">
        <f>IF(F125&lt;&gt;"",F125*VLOOKUP(E125,'Group Information'!$A$19:$B$25,2,0),"")</f>
        <v/>
      </c>
      <c r="I125" s="440" t="str">
        <f>IF(G125&lt;&gt;"",G125*VLOOKUP(E125,'Group Information'!$A$19:$B$25,2,0),"")</f>
        <v/>
      </c>
      <c r="J125" s="264"/>
      <c r="K125" s="264"/>
      <c r="L125" s="260"/>
    </row>
    <row r="126" spans="1:12" ht="18" customHeight="1" x14ac:dyDescent="0.35">
      <c r="A126" s="261"/>
      <c r="B126" s="262"/>
      <c r="C126" s="263"/>
      <c r="D126" s="263"/>
      <c r="E126" s="224"/>
      <c r="F126" s="439" t="str">
        <f t="shared" si="8"/>
        <v/>
      </c>
      <c r="G126" s="439" t="str">
        <f t="shared" si="9"/>
        <v/>
      </c>
      <c r="H126" s="439" t="str">
        <f>IF(F126&lt;&gt;"",F126*VLOOKUP(E126,'Group Information'!$A$19:$B$25,2,0),"")</f>
        <v/>
      </c>
      <c r="I126" s="440" t="str">
        <f>IF(G126&lt;&gt;"",G126*VLOOKUP(E126,'Group Information'!$A$19:$B$25,2,0),"")</f>
        <v/>
      </c>
      <c r="J126" s="264"/>
      <c r="K126" s="264"/>
      <c r="L126" s="260"/>
    </row>
    <row r="127" spans="1:12" ht="18" customHeight="1" x14ac:dyDescent="0.35">
      <c r="A127" s="261"/>
      <c r="B127" s="262"/>
      <c r="C127" s="263"/>
      <c r="D127" s="263"/>
      <c r="E127" s="224"/>
      <c r="F127" s="439" t="str">
        <f t="shared" si="8"/>
        <v/>
      </c>
      <c r="G127" s="439" t="str">
        <f t="shared" si="9"/>
        <v/>
      </c>
      <c r="H127" s="439" t="str">
        <f>IF(F127&lt;&gt;"",F127*VLOOKUP(E127,'Group Information'!$A$19:$B$25,2,0),"")</f>
        <v/>
      </c>
      <c r="I127" s="440" t="str">
        <f>IF(G127&lt;&gt;"",G127*VLOOKUP(E127,'Group Information'!$A$19:$B$25,2,0),"")</f>
        <v/>
      </c>
      <c r="J127" s="264"/>
      <c r="K127" s="264"/>
      <c r="L127" s="260"/>
    </row>
    <row r="128" spans="1:12" ht="18" customHeight="1" x14ac:dyDescent="0.35">
      <c r="A128" s="261"/>
      <c r="B128" s="262"/>
      <c r="C128" s="263"/>
      <c r="D128" s="263"/>
      <c r="E128" s="224"/>
      <c r="F128" s="439" t="str">
        <f t="shared" si="8"/>
        <v/>
      </c>
      <c r="G128" s="439" t="str">
        <f t="shared" si="9"/>
        <v/>
      </c>
      <c r="H128" s="439" t="str">
        <f>IF(F128&lt;&gt;"",F128*VLOOKUP(E128,'Group Information'!$A$19:$B$25,2,0),"")</f>
        <v/>
      </c>
      <c r="I128" s="440" t="str">
        <f>IF(G128&lt;&gt;"",G128*VLOOKUP(E128,'Group Information'!$A$19:$B$25,2,0),"")</f>
        <v/>
      </c>
      <c r="J128" s="264"/>
      <c r="K128" s="264"/>
      <c r="L128" s="260"/>
    </row>
    <row r="129" spans="1:12" ht="18" customHeight="1" x14ac:dyDescent="0.35">
      <c r="A129" s="261"/>
      <c r="B129" s="262"/>
      <c r="C129" s="263"/>
      <c r="D129" s="263"/>
      <c r="E129" s="224"/>
      <c r="F129" s="439" t="str">
        <f t="shared" si="8"/>
        <v/>
      </c>
      <c r="G129" s="439" t="str">
        <f t="shared" si="9"/>
        <v/>
      </c>
      <c r="H129" s="439" t="str">
        <f>IF(F129&lt;&gt;"",F129*VLOOKUP(E129,'Group Information'!$A$19:$B$25,2,0),"")</f>
        <v/>
      </c>
      <c r="I129" s="440" t="str">
        <f>IF(G129&lt;&gt;"",G129*VLOOKUP(E129,'Group Information'!$A$19:$B$25,2,0),"")</f>
        <v/>
      </c>
      <c r="J129" s="264"/>
      <c r="K129" s="264"/>
      <c r="L129" s="260"/>
    </row>
    <row r="130" spans="1:12" ht="18" customHeight="1" x14ac:dyDescent="0.35">
      <c r="A130" s="261"/>
      <c r="B130" s="262"/>
      <c r="C130" s="263"/>
      <c r="D130" s="263"/>
      <c r="E130" s="224"/>
      <c r="F130" s="439" t="str">
        <f t="shared" si="8"/>
        <v/>
      </c>
      <c r="G130" s="439" t="str">
        <f t="shared" si="9"/>
        <v/>
      </c>
      <c r="H130" s="439" t="str">
        <f>IF(F130&lt;&gt;"",F130*VLOOKUP(E130,'Group Information'!$A$19:$B$25,2,0),"")</f>
        <v/>
      </c>
      <c r="I130" s="440" t="str">
        <f>IF(G130&lt;&gt;"",G130*VLOOKUP(E130,'Group Information'!$A$19:$B$25,2,0),"")</f>
        <v/>
      </c>
      <c r="J130" s="264"/>
      <c r="K130" s="264"/>
      <c r="L130" s="260"/>
    </row>
    <row r="131" spans="1:12" ht="18" customHeight="1" x14ac:dyDescent="0.35">
      <c r="A131" s="261"/>
      <c r="B131" s="262"/>
      <c r="C131" s="263"/>
      <c r="D131" s="263"/>
      <c r="E131" s="224"/>
      <c r="F131" s="439" t="str">
        <f t="shared" si="8"/>
        <v/>
      </c>
      <c r="G131" s="439" t="str">
        <f t="shared" si="9"/>
        <v/>
      </c>
      <c r="H131" s="439" t="str">
        <f>IF(F131&lt;&gt;"",F131*VLOOKUP(E131,'Group Information'!$A$19:$B$25,2,0),"")</f>
        <v/>
      </c>
      <c r="I131" s="440" t="str">
        <f>IF(G131&lt;&gt;"",G131*VLOOKUP(E131,'Group Information'!$A$19:$B$25,2,0),"")</f>
        <v/>
      </c>
      <c r="J131" s="264"/>
      <c r="K131" s="264"/>
      <c r="L131" s="260"/>
    </row>
    <row r="132" spans="1:12" ht="18" customHeight="1" x14ac:dyDescent="0.35">
      <c r="A132" s="261"/>
      <c r="B132" s="262"/>
      <c r="C132" s="263"/>
      <c r="D132" s="263"/>
      <c r="E132" s="224"/>
      <c r="F132" s="439" t="str">
        <f t="shared" si="8"/>
        <v/>
      </c>
      <c r="G132" s="439" t="str">
        <f t="shared" si="9"/>
        <v/>
      </c>
      <c r="H132" s="439" t="str">
        <f>IF(F132&lt;&gt;"",F132*VLOOKUP(E132,'Group Information'!$A$19:$B$25,2,0),"")</f>
        <v/>
      </c>
      <c r="I132" s="440" t="str">
        <f>IF(G132&lt;&gt;"",G132*VLOOKUP(E132,'Group Information'!$A$19:$B$25,2,0),"")</f>
        <v/>
      </c>
      <c r="J132" s="264"/>
      <c r="K132" s="264"/>
      <c r="L132" s="260"/>
    </row>
    <row r="133" spans="1:12" ht="18" customHeight="1" x14ac:dyDescent="0.35">
      <c r="A133" s="261"/>
      <c r="B133" s="262"/>
      <c r="C133" s="263"/>
      <c r="D133" s="263"/>
      <c r="E133" s="224"/>
      <c r="F133" s="439" t="str">
        <f t="shared" si="8"/>
        <v/>
      </c>
      <c r="G133" s="439" t="str">
        <f t="shared" si="9"/>
        <v/>
      </c>
      <c r="H133" s="439" t="str">
        <f>IF(F133&lt;&gt;"",F133*VLOOKUP(E133,'Group Information'!$A$19:$B$25,2,0),"")</f>
        <v/>
      </c>
      <c r="I133" s="440" t="str">
        <f>IF(G133&lt;&gt;"",G133*VLOOKUP(E133,'Group Information'!$A$19:$B$25,2,0),"")</f>
        <v/>
      </c>
      <c r="J133" s="264"/>
      <c r="K133" s="264"/>
      <c r="L133" s="260"/>
    </row>
    <row r="134" spans="1:12" ht="18" customHeight="1" x14ac:dyDescent="0.35">
      <c r="A134" s="261"/>
      <c r="B134" s="262"/>
      <c r="C134" s="263"/>
      <c r="D134" s="263"/>
      <c r="E134" s="224"/>
      <c r="F134" s="439" t="str">
        <f t="shared" si="8"/>
        <v/>
      </c>
      <c r="G134" s="439" t="str">
        <f t="shared" si="9"/>
        <v/>
      </c>
      <c r="H134" s="439" t="str">
        <f>IF(F134&lt;&gt;"",F134*VLOOKUP(E134,'Group Information'!$A$19:$B$25,2,0),"")</f>
        <v/>
      </c>
      <c r="I134" s="440" t="str">
        <f>IF(G134&lt;&gt;"",G134*VLOOKUP(E134,'Group Information'!$A$19:$B$25,2,0),"")</f>
        <v/>
      </c>
      <c r="J134" s="264"/>
      <c r="K134" s="264"/>
      <c r="L134" s="260"/>
    </row>
    <row r="135" spans="1:12" ht="18" customHeight="1" x14ac:dyDescent="0.35">
      <c r="A135" s="261"/>
      <c r="B135" s="262"/>
      <c r="C135" s="263"/>
      <c r="D135" s="263"/>
      <c r="E135" s="224"/>
      <c r="F135" s="439" t="str">
        <f t="shared" si="8"/>
        <v/>
      </c>
      <c r="G135" s="439" t="str">
        <f t="shared" si="9"/>
        <v/>
      </c>
      <c r="H135" s="439" t="str">
        <f>IF(F135&lt;&gt;"",F135*VLOOKUP(E135,'Group Information'!$A$19:$B$25,2,0),"")</f>
        <v/>
      </c>
      <c r="I135" s="440" t="str">
        <f>IF(G135&lt;&gt;"",G135*VLOOKUP(E135,'Group Information'!$A$19:$B$25,2,0),"")</f>
        <v/>
      </c>
      <c r="J135" s="264"/>
      <c r="K135" s="264"/>
      <c r="L135" s="260"/>
    </row>
    <row r="136" spans="1:12" ht="18" customHeight="1" x14ac:dyDescent="0.35">
      <c r="A136" s="261"/>
      <c r="B136" s="262"/>
      <c r="C136" s="263"/>
      <c r="D136" s="263"/>
      <c r="E136" s="224"/>
      <c r="F136" s="439" t="str">
        <f t="shared" si="8"/>
        <v/>
      </c>
      <c r="G136" s="439" t="str">
        <f t="shared" si="9"/>
        <v/>
      </c>
      <c r="H136" s="439" t="str">
        <f>IF(F136&lt;&gt;"",F136*VLOOKUP(E136,'Group Information'!$A$19:$B$25,2,0),"")</f>
        <v/>
      </c>
      <c r="I136" s="440" t="str">
        <f>IF(G136&lt;&gt;"",G136*VLOOKUP(E136,'Group Information'!$A$19:$B$25,2,0),"")</f>
        <v/>
      </c>
      <c r="J136" s="264"/>
      <c r="K136" s="264"/>
      <c r="L136" s="260"/>
    </row>
    <row r="137" spans="1:12" ht="18" customHeight="1" x14ac:dyDescent="0.35">
      <c r="A137" s="261"/>
      <c r="B137" s="262"/>
      <c r="C137" s="263"/>
      <c r="D137" s="263"/>
      <c r="E137" s="224"/>
      <c r="F137" s="439" t="str">
        <f t="shared" si="8"/>
        <v/>
      </c>
      <c r="G137" s="439" t="str">
        <f t="shared" si="9"/>
        <v/>
      </c>
      <c r="H137" s="439" t="str">
        <f>IF(F137&lt;&gt;"",F137*VLOOKUP(E137,'Group Information'!$A$19:$B$25,2,0),"")</f>
        <v/>
      </c>
      <c r="I137" s="440" t="str">
        <f>IF(G137&lt;&gt;"",G137*VLOOKUP(E137,'Group Information'!$A$19:$B$25,2,0),"")</f>
        <v/>
      </c>
      <c r="J137" s="264"/>
      <c r="K137" s="264"/>
      <c r="L137" s="260"/>
    </row>
    <row r="138" spans="1:12" ht="18" customHeight="1" x14ac:dyDescent="0.35">
      <c r="A138" s="261"/>
      <c r="B138" s="262"/>
      <c r="C138" s="263"/>
      <c r="D138" s="263"/>
      <c r="E138" s="224"/>
      <c r="F138" s="439" t="str">
        <f t="shared" si="8"/>
        <v/>
      </c>
      <c r="G138" s="439" t="str">
        <f t="shared" si="9"/>
        <v/>
      </c>
      <c r="H138" s="439" t="str">
        <f>IF(F138&lt;&gt;"",F138*VLOOKUP(E138,'Group Information'!$A$19:$B$25,2,0),"")</f>
        <v/>
      </c>
      <c r="I138" s="440" t="str">
        <f>IF(G138&lt;&gt;"",G138*VLOOKUP(E138,'Group Information'!$A$19:$B$25,2,0),"")</f>
        <v/>
      </c>
      <c r="J138" s="264"/>
      <c r="K138" s="264"/>
      <c r="L138" s="260"/>
    </row>
    <row r="139" spans="1:12" ht="18" customHeight="1" x14ac:dyDescent="0.35">
      <c r="A139" s="261"/>
      <c r="B139" s="262"/>
      <c r="C139" s="263"/>
      <c r="D139" s="263"/>
      <c r="E139" s="224"/>
      <c r="F139" s="439" t="str">
        <f t="shared" si="8"/>
        <v/>
      </c>
      <c r="G139" s="439" t="str">
        <f t="shared" si="9"/>
        <v/>
      </c>
      <c r="H139" s="439" t="str">
        <f>IF(F139&lt;&gt;"",F139*VLOOKUP(E139,'Group Information'!$A$19:$B$25,2,0),"")</f>
        <v/>
      </c>
      <c r="I139" s="440" t="str">
        <f>IF(G139&lt;&gt;"",G139*VLOOKUP(E139,'Group Information'!$A$19:$B$25,2,0),"")</f>
        <v/>
      </c>
      <c r="J139" s="264"/>
      <c r="K139" s="264"/>
      <c r="L139" s="260"/>
    </row>
    <row r="140" spans="1:12" ht="18" customHeight="1" x14ac:dyDescent="0.35">
      <c r="A140" s="261"/>
      <c r="B140" s="262"/>
      <c r="C140" s="263"/>
      <c r="D140" s="263"/>
      <c r="E140" s="224"/>
      <c r="F140" s="439" t="str">
        <f t="shared" si="8"/>
        <v/>
      </c>
      <c r="G140" s="439" t="str">
        <f t="shared" si="9"/>
        <v/>
      </c>
      <c r="H140" s="439" t="str">
        <f>IF(F140&lt;&gt;"",F140*VLOOKUP(E140,'Group Information'!$A$19:$B$25,2,0),"")</f>
        <v/>
      </c>
      <c r="I140" s="440" t="str">
        <f>IF(G140&lt;&gt;"",G140*VLOOKUP(E140,'Group Information'!$A$19:$B$25,2,0),"")</f>
        <v/>
      </c>
      <c r="J140" s="264"/>
      <c r="K140" s="264"/>
      <c r="L140" s="260"/>
    </row>
    <row r="141" spans="1:12" ht="18" customHeight="1" x14ac:dyDescent="0.35">
      <c r="A141" s="261"/>
      <c r="B141" s="262"/>
      <c r="C141" s="263"/>
      <c r="D141" s="263"/>
      <c r="E141" s="224"/>
      <c r="F141" s="439" t="str">
        <f t="shared" si="8"/>
        <v/>
      </c>
      <c r="G141" s="439" t="str">
        <f t="shared" si="9"/>
        <v/>
      </c>
      <c r="H141" s="439" t="str">
        <f>IF(F141&lt;&gt;"",F141*VLOOKUP(E141,'Group Information'!$A$19:$B$25,2,0),"")</f>
        <v/>
      </c>
      <c r="I141" s="440" t="str">
        <f>IF(G141&lt;&gt;"",G141*VLOOKUP(E141,'Group Information'!$A$19:$B$25,2,0),"")</f>
        <v/>
      </c>
      <c r="J141" s="264"/>
      <c r="K141" s="264"/>
      <c r="L141" s="260"/>
    </row>
    <row r="142" spans="1:12" ht="18" customHeight="1" x14ac:dyDescent="0.35">
      <c r="A142" s="261"/>
      <c r="B142" s="262"/>
      <c r="C142" s="263"/>
      <c r="D142" s="263"/>
      <c r="E142" s="224"/>
      <c r="F142" s="439" t="str">
        <f t="shared" si="8"/>
        <v/>
      </c>
      <c r="G142" s="439" t="str">
        <f t="shared" si="9"/>
        <v/>
      </c>
      <c r="H142" s="439" t="str">
        <f>IF(F142&lt;&gt;"",F142*VLOOKUP(E142,'Group Information'!$A$19:$B$25,2,0),"")</f>
        <v/>
      </c>
      <c r="I142" s="440" t="str">
        <f>IF(G142&lt;&gt;"",G142*VLOOKUP(E142,'Group Information'!$A$19:$B$25,2,0),"")</f>
        <v/>
      </c>
      <c r="J142" s="264"/>
      <c r="K142" s="264"/>
      <c r="L142" s="260"/>
    </row>
    <row r="143" spans="1:12" ht="18" customHeight="1" x14ac:dyDescent="0.35">
      <c r="A143" s="261"/>
      <c r="B143" s="262"/>
      <c r="C143" s="263"/>
      <c r="D143" s="263"/>
      <c r="E143" s="224"/>
      <c r="F143" s="439" t="str">
        <f t="shared" si="8"/>
        <v/>
      </c>
      <c r="G143" s="439" t="str">
        <f t="shared" si="9"/>
        <v/>
      </c>
      <c r="H143" s="439" t="str">
        <f>IF(F143&lt;&gt;"",F143*VLOOKUP(E143,'Group Information'!$A$19:$B$25,2,0),"")</f>
        <v/>
      </c>
      <c r="I143" s="440" t="str">
        <f>IF(G143&lt;&gt;"",G143*VLOOKUP(E143,'Group Information'!$A$19:$B$25,2,0),"")</f>
        <v/>
      </c>
      <c r="J143" s="264"/>
      <c r="K143" s="264"/>
      <c r="L143" s="260"/>
    </row>
    <row r="144" spans="1:12" ht="18" customHeight="1" x14ac:dyDescent="0.35">
      <c r="A144" s="261"/>
      <c r="B144" s="262"/>
      <c r="C144" s="263"/>
      <c r="D144" s="263"/>
      <c r="E144" s="224"/>
      <c r="F144" s="439" t="str">
        <f t="shared" si="8"/>
        <v/>
      </c>
      <c r="G144" s="439" t="str">
        <f t="shared" si="9"/>
        <v/>
      </c>
      <c r="H144" s="439" t="str">
        <f>IF(F144&lt;&gt;"",F144*VLOOKUP(E144,'Group Information'!$A$19:$B$25,2,0),"")</f>
        <v/>
      </c>
      <c r="I144" s="440" t="str">
        <f>IF(G144&lt;&gt;"",G144*VLOOKUP(E144,'Group Information'!$A$19:$B$25,2,0),"")</f>
        <v/>
      </c>
      <c r="J144" s="264"/>
      <c r="K144" s="264"/>
      <c r="L144" s="260"/>
    </row>
    <row r="145" spans="1:12" ht="18" customHeight="1" x14ac:dyDescent="0.35">
      <c r="A145" s="261"/>
      <c r="B145" s="262"/>
      <c r="C145" s="263"/>
      <c r="D145" s="263"/>
      <c r="E145" s="224"/>
      <c r="F145" s="439" t="str">
        <f t="shared" si="8"/>
        <v/>
      </c>
      <c r="G145" s="439" t="str">
        <f t="shared" si="9"/>
        <v/>
      </c>
      <c r="H145" s="439" t="str">
        <f>IF(F145&lt;&gt;"",F145*VLOOKUP(E145,'Group Information'!$A$19:$B$25,2,0),"")</f>
        <v/>
      </c>
      <c r="I145" s="440" t="str">
        <f>IF(G145&lt;&gt;"",G145*VLOOKUP(E145,'Group Information'!$A$19:$B$25,2,0),"")</f>
        <v/>
      </c>
      <c r="J145" s="264"/>
      <c r="K145" s="264"/>
      <c r="L145" s="260"/>
    </row>
    <row r="146" spans="1:12" ht="18" customHeight="1" x14ac:dyDescent="0.35">
      <c r="A146" s="261"/>
      <c r="B146" s="262"/>
      <c r="C146" s="263"/>
      <c r="D146" s="263"/>
      <c r="E146" s="224"/>
      <c r="F146" s="439" t="str">
        <f t="shared" si="8"/>
        <v/>
      </c>
      <c r="G146" s="439" t="str">
        <f t="shared" si="9"/>
        <v/>
      </c>
      <c r="H146" s="439" t="str">
        <f>IF(F146&lt;&gt;"",F146*VLOOKUP(E146,'Group Information'!$A$19:$B$25,2,0),"")</f>
        <v/>
      </c>
      <c r="I146" s="440" t="str">
        <f>IF(G146&lt;&gt;"",G146*VLOOKUP(E146,'Group Information'!$A$19:$B$25,2,0),"")</f>
        <v/>
      </c>
      <c r="J146" s="264"/>
      <c r="K146" s="264"/>
      <c r="L146" s="260"/>
    </row>
    <row r="147" spans="1:12" ht="18" customHeight="1" x14ac:dyDescent="0.35">
      <c r="A147" s="261"/>
      <c r="B147" s="262"/>
      <c r="C147" s="263"/>
      <c r="D147" s="263"/>
      <c r="E147" s="224"/>
      <c r="F147" s="439" t="str">
        <f t="shared" si="8"/>
        <v/>
      </c>
      <c r="G147" s="439" t="str">
        <f t="shared" si="9"/>
        <v/>
      </c>
      <c r="H147" s="439" t="str">
        <f>IF(F147&lt;&gt;"",F147*VLOOKUP(E147,'Group Information'!$A$19:$B$25,2,0),"")</f>
        <v/>
      </c>
      <c r="I147" s="440" t="str">
        <f>IF(G147&lt;&gt;"",G147*VLOOKUP(E147,'Group Information'!$A$19:$B$25,2,0),"")</f>
        <v/>
      </c>
      <c r="J147" s="264"/>
      <c r="K147" s="264"/>
      <c r="L147" s="260"/>
    </row>
    <row r="148" spans="1:12" ht="18" customHeight="1" x14ac:dyDescent="0.35">
      <c r="A148" s="261"/>
      <c r="B148" s="262"/>
      <c r="C148" s="263"/>
      <c r="D148" s="263"/>
      <c r="E148" s="224"/>
      <c r="F148" s="439" t="str">
        <f t="shared" si="8"/>
        <v/>
      </c>
      <c r="G148" s="439" t="str">
        <f t="shared" si="9"/>
        <v/>
      </c>
      <c r="H148" s="439" t="str">
        <f>IF(F148&lt;&gt;"",F148*VLOOKUP(E148,'Group Information'!$A$19:$B$25,2,0),"")</f>
        <v/>
      </c>
      <c r="I148" s="440" t="str">
        <f>IF(G148&lt;&gt;"",G148*VLOOKUP(E148,'Group Information'!$A$19:$B$25,2,0),"")</f>
        <v/>
      </c>
      <c r="J148" s="264"/>
      <c r="K148" s="264"/>
      <c r="L148" s="260"/>
    </row>
    <row r="149" spans="1:12" ht="18" customHeight="1" x14ac:dyDescent="0.35">
      <c r="A149" s="261"/>
      <c r="B149" s="262"/>
      <c r="C149" s="263"/>
      <c r="D149" s="263"/>
      <c r="E149" s="224"/>
      <c r="F149" s="439" t="str">
        <f t="shared" si="8"/>
        <v/>
      </c>
      <c r="G149" s="439" t="str">
        <f t="shared" si="9"/>
        <v/>
      </c>
      <c r="H149" s="439" t="str">
        <f>IF(F149&lt;&gt;"",F149*VLOOKUP(E149,'Group Information'!$A$19:$B$25,2,0),"")</f>
        <v/>
      </c>
      <c r="I149" s="440" t="str">
        <f>IF(G149&lt;&gt;"",G149*VLOOKUP(E149,'Group Information'!$A$19:$B$25,2,0),"")</f>
        <v/>
      </c>
      <c r="J149" s="264"/>
      <c r="K149" s="264"/>
      <c r="L149" s="260"/>
    </row>
    <row r="150" spans="1:12" ht="18" customHeight="1" x14ac:dyDescent="0.35">
      <c r="A150" s="261"/>
      <c r="B150" s="262"/>
      <c r="C150" s="263"/>
      <c r="D150" s="263"/>
      <c r="E150" s="224"/>
      <c r="F150" s="439" t="str">
        <f t="shared" si="8"/>
        <v/>
      </c>
      <c r="G150" s="439" t="str">
        <f t="shared" si="9"/>
        <v/>
      </c>
      <c r="H150" s="439" t="str">
        <f>IF(F150&lt;&gt;"",F150*VLOOKUP(E150,'Group Information'!$A$19:$B$25,2,0),"")</f>
        <v/>
      </c>
      <c r="I150" s="440" t="str">
        <f>IF(G150&lt;&gt;"",G150*VLOOKUP(E150,'Group Information'!$A$19:$B$25,2,0),"")</f>
        <v/>
      </c>
      <c r="J150" s="264"/>
      <c r="K150" s="264"/>
      <c r="L150" s="260"/>
    </row>
    <row r="151" spans="1:12" ht="18" customHeight="1" x14ac:dyDescent="0.35">
      <c r="A151" s="261"/>
      <c r="B151" s="262"/>
      <c r="C151" s="263"/>
      <c r="D151" s="263"/>
      <c r="E151" s="224"/>
      <c r="F151" s="439" t="str">
        <f t="shared" si="8"/>
        <v/>
      </c>
      <c r="G151" s="439" t="str">
        <f t="shared" si="9"/>
        <v/>
      </c>
      <c r="H151" s="439" t="str">
        <f>IF(F151&lt;&gt;"",F151*VLOOKUP(E151,'Group Information'!$A$19:$B$25,2,0),"")</f>
        <v/>
      </c>
      <c r="I151" s="440" t="str">
        <f>IF(G151&lt;&gt;"",G151*VLOOKUP(E151,'Group Information'!$A$19:$B$25,2,0),"")</f>
        <v/>
      </c>
      <c r="J151" s="264"/>
      <c r="K151" s="264"/>
      <c r="L151" s="260"/>
    </row>
    <row r="152" spans="1:12" ht="18" customHeight="1" x14ac:dyDescent="0.35">
      <c r="A152" s="261"/>
      <c r="B152" s="262"/>
      <c r="C152" s="263"/>
      <c r="D152" s="263"/>
      <c r="E152" s="224"/>
      <c r="F152" s="439" t="str">
        <f t="shared" si="8"/>
        <v/>
      </c>
      <c r="G152" s="439" t="str">
        <f t="shared" si="9"/>
        <v/>
      </c>
      <c r="H152" s="439" t="str">
        <f>IF(F152&lt;&gt;"",F152*VLOOKUP(E152,'Group Information'!$A$19:$B$25,2,0),"")</f>
        <v/>
      </c>
      <c r="I152" s="440" t="str">
        <f>IF(G152&lt;&gt;"",G152*VLOOKUP(E152,'Group Information'!$A$19:$B$25,2,0),"")</f>
        <v/>
      </c>
      <c r="J152" s="264"/>
      <c r="K152" s="264"/>
      <c r="L152" s="260"/>
    </row>
    <row r="153" spans="1:12" ht="18" customHeight="1" x14ac:dyDescent="0.35">
      <c r="A153" s="261"/>
      <c r="B153" s="262"/>
      <c r="C153" s="263"/>
      <c r="D153" s="263"/>
      <c r="E153" s="224"/>
      <c r="F153" s="439" t="str">
        <f t="shared" si="8"/>
        <v/>
      </c>
      <c r="G153" s="439" t="str">
        <f t="shared" si="9"/>
        <v/>
      </c>
      <c r="H153" s="439" t="str">
        <f>IF(F153&lt;&gt;"",F153*VLOOKUP(E153,'Group Information'!$A$19:$B$25,2,0),"")</f>
        <v/>
      </c>
      <c r="I153" s="440" t="str">
        <f>IF(G153&lt;&gt;"",G153*VLOOKUP(E153,'Group Information'!$A$19:$B$25,2,0),"")</f>
        <v/>
      </c>
      <c r="J153" s="264"/>
      <c r="K153" s="264"/>
      <c r="L153" s="260"/>
    </row>
    <row r="154" spans="1:12" ht="18" customHeight="1" x14ac:dyDescent="0.35">
      <c r="A154" s="261"/>
      <c r="B154" s="262"/>
      <c r="C154" s="263"/>
      <c r="D154" s="263"/>
      <c r="E154" s="224"/>
      <c r="F154" s="439" t="str">
        <f t="shared" si="8"/>
        <v/>
      </c>
      <c r="G154" s="439" t="str">
        <f t="shared" si="9"/>
        <v/>
      </c>
      <c r="H154" s="439" t="str">
        <f>IF(F154&lt;&gt;"",F154*VLOOKUP(E154,'Group Information'!$A$19:$B$25,2,0),"")</f>
        <v/>
      </c>
      <c r="I154" s="440" t="str">
        <f>IF(G154&lt;&gt;"",G154*VLOOKUP(E154,'Group Information'!$A$19:$B$25,2,0),"")</f>
        <v/>
      </c>
      <c r="J154" s="264"/>
      <c r="K154" s="264"/>
      <c r="L154" s="260"/>
    </row>
    <row r="155" spans="1:12" ht="18" customHeight="1" x14ac:dyDescent="0.35">
      <c r="A155" s="261"/>
      <c r="B155" s="262"/>
      <c r="C155" s="263"/>
      <c r="D155" s="263"/>
      <c r="E155" s="224"/>
      <c r="F155" s="439" t="str">
        <f t="shared" si="8"/>
        <v/>
      </c>
      <c r="G155" s="439" t="str">
        <f t="shared" si="9"/>
        <v/>
      </c>
      <c r="H155" s="439" t="str">
        <f>IF(F155&lt;&gt;"",F155*VLOOKUP(E155,'Group Information'!$A$19:$B$25,2,0),"")</f>
        <v/>
      </c>
      <c r="I155" s="440" t="str">
        <f>IF(G155&lt;&gt;"",G155*VLOOKUP(E155,'Group Information'!$A$19:$B$25,2,0),"")</f>
        <v/>
      </c>
      <c r="J155" s="264"/>
      <c r="K155" s="264"/>
      <c r="L155" s="260"/>
    </row>
    <row r="156" spans="1:12" ht="18" customHeight="1" x14ac:dyDescent="0.35">
      <c r="A156" s="261"/>
      <c r="B156" s="262"/>
      <c r="C156" s="263"/>
      <c r="D156" s="263"/>
      <c r="E156" s="224"/>
      <c r="F156" s="439" t="str">
        <f t="shared" si="8"/>
        <v/>
      </c>
      <c r="G156" s="439" t="str">
        <f t="shared" si="9"/>
        <v/>
      </c>
      <c r="H156" s="439" t="str">
        <f>IF(F156&lt;&gt;"",F156*VLOOKUP(E156,'Group Information'!$A$19:$B$25,2,0),"")</f>
        <v/>
      </c>
      <c r="I156" s="440" t="str">
        <f>IF(G156&lt;&gt;"",G156*VLOOKUP(E156,'Group Information'!$A$19:$B$25,2,0),"")</f>
        <v/>
      </c>
      <c r="J156" s="264"/>
      <c r="K156" s="264"/>
      <c r="L156" s="260"/>
    </row>
    <row r="157" spans="1:12" ht="18" customHeight="1" x14ac:dyDescent="0.35">
      <c r="A157" s="261"/>
      <c r="B157" s="262"/>
      <c r="C157" s="263"/>
      <c r="D157" s="263"/>
      <c r="E157" s="224"/>
      <c r="F157" s="439" t="str">
        <f t="shared" si="8"/>
        <v/>
      </c>
      <c r="G157" s="439" t="str">
        <f t="shared" si="9"/>
        <v/>
      </c>
      <c r="H157" s="439" t="str">
        <f>IF(F157&lt;&gt;"",F157*VLOOKUP(E157,'Group Information'!$A$19:$B$25,2,0),"")</f>
        <v/>
      </c>
      <c r="I157" s="440" t="str">
        <f>IF(G157&lt;&gt;"",G157*VLOOKUP(E157,'Group Information'!$A$19:$B$25,2,0),"")</f>
        <v/>
      </c>
      <c r="J157" s="264"/>
      <c r="K157" s="264"/>
      <c r="L157" s="260"/>
    </row>
    <row r="158" spans="1:12" ht="18" customHeight="1" x14ac:dyDescent="0.35">
      <c r="A158" s="261"/>
      <c r="B158" s="262"/>
      <c r="C158" s="263"/>
      <c r="D158" s="263"/>
      <c r="E158" s="224"/>
      <c r="F158" s="439" t="str">
        <f t="shared" si="8"/>
        <v/>
      </c>
      <c r="G158" s="439" t="str">
        <f t="shared" si="9"/>
        <v/>
      </c>
      <c r="H158" s="439" t="str">
        <f>IF(F158&lt;&gt;"",F158*VLOOKUP(E158,'Group Information'!$A$19:$B$25,2,0),"")</f>
        <v/>
      </c>
      <c r="I158" s="440" t="str">
        <f>IF(G158&lt;&gt;"",G158*VLOOKUP(E158,'Group Information'!$A$19:$B$25,2,0),"")</f>
        <v/>
      </c>
      <c r="J158" s="264"/>
      <c r="K158" s="264"/>
      <c r="L158" s="260"/>
    </row>
    <row r="159" spans="1:12" ht="18" customHeight="1" x14ac:dyDescent="0.35">
      <c r="A159" s="261"/>
      <c r="B159" s="262"/>
      <c r="C159" s="263"/>
      <c r="D159" s="263"/>
      <c r="E159" s="224"/>
      <c r="F159" s="439" t="str">
        <f t="shared" si="8"/>
        <v/>
      </c>
      <c r="G159" s="439" t="str">
        <f t="shared" si="9"/>
        <v/>
      </c>
      <c r="H159" s="439" t="str">
        <f>IF(F159&lt;&gt;"",F159*VLOOKUP(E159,'Group Information'!$A$19:$B$25,2,0),"")</f>
        <v/>
      </c>
      <c r="I159" s="440" t="str">
        <f>IF(G159&lt;&gt;"",G159*VLOOKUP(E159,'Group Information'!$A$19:$B$25,2,0),"")</f>
        <v/>
      </c>
      <c r="J159" s="264"/>
      <c r="K159" s="264"/>
      <c r="L159" s="260"/>
    </row>
    <row r="160" spans="1:12" ht="18" customHeight="1" x14ac:dyDescent="0.35">
      <c r="A160" s="261"/>
      <c r="B160" s="262"/>
      <c r="C160" s="263"/>
      <c r="D160" s="263"/>
      <c r="E160" s="224"/>
      <c r="F160" s="439" t="str">
        <f t="shared" si="8"/>
        <v/>
      </c>
      <c r="G160" s="439" t="str">
        <f t="shared" si="9"/>
        <v/>
      </c>
      <c r="H160" s="439" t="str">
        <f>IF(F160&lt;&gt;"",F160*VLOOKUP(E160,'Group Information'!$A$19:$B$25,2,0),"")</f>
        <v/>
      </c>
      <c r="I160" s="440" t="str">
        <f>IF(G160&lt;&gt;"",G160*VLOOKUP(E160,'Group Information'!$A$19:$B$25,2,0),"")</f>
        <v/>
      </c>
      <c r="J160" s="264"/>
      <c r="K160" s="264"/>
      <c r="L160" s="260"/>
    </row>
    <row r="161" spans="1:12" ht="18" customHeight="1" x14ac:dyDescent="0.35">
      <c r="A161" s="261"/>
      <c r="B161" s="262"/>
      <c r="C161" s="263"/>
      <c r="D161" s="263"/>
      <c r="E161" s="224"/>
      <c r="F161" s="439" t="str">
        <f t="shared" si="8"/>
        <v/>
      </c>
      <c r="G161" s="439" t="str">
        <f t="shared" si="9"/>
        <v/>
      </c>
      <c r="H161" s="439" t="str">
        <f>IF(F161&lt;&gt;"",F161*VLOOKUP(E161,'Group Information'!$A$19:$B$25,2,0),"")</f>
        <v/>
      </c>
      <c r="I161" s="440" t="str">
        <f>IF(G161&lt;&gt;"",G161*VLOOKUP(E161,'Group Information'!$A$19:$B$25,2,0),"")</f>
        <v/>
      </c>
      <c r="J161" s="264"/>
      <c r="K161" s="264"/>
      <c r="L161" s="260"/>
    </row>
    <row r="162" spans="1:12" ht="18" customHeight="1" x14ac:dyDescent="0.35">
      <c r="A162" s="261"/>
      <c r="B162" s="262"/>
      <c r="C162" s="263"/>
      <c r="D162" s="263"/>
      <c r="E162" s="224"/>
      <c r="F162" s="439" t="str">
        <f t="shared" si="8"/>
        <v/>
      </c>
      <c r="G162" s="439" t="str">
        <f t="shared" si="9"/>
        <v/>
      </c>
      <c r="H162" s="439" t="str">
        <f>IF(F162&lt;&gt;"",F162*VLOOKUP(E162,'Group Information'!$A$19:$B$25,2,0),"")</f>
        <v/>
      </c>
      <c r="I162" s="440" t="str">
        <f>IF(G162&lt;&gt;"",G162*VLOOKUP(E162,'Group Information'!$A$19:$B$25,2,0),"")</f>
        <v/>
      </c>
      <c r="J162" s="264"/>
      <c r="K162" s="264"/>
      <c r="L162" s="260"/>
    </row>
    <row r="163" spans="1:12" ht="18" customHeight="1" x14ac:dyDescent="0.35">
      <c r="A163" s="261"/>
      <c r="B163" s="262"/>
      <c r="C163" s="263"/>
      <c r="D163" s="263"/>
      <c r="E163" s="224"/>
      <c r="F163" s="439" t="str">
        <f t="shared" si="8"/>
        <v/>
      </c>
      <c r="G163" s="439" t="str">
        <f t="shared" si="9"/>
        <v/>
      </c>
      <c r="H163" s="439" t="str">
        <f>IF(F163&lt;&gt;"",F163*VLOOKUP(E163,'Group Information'!$A$19:$B$25,2,0),"")</f>
        <v/>
      </c>
      <c r="I163" s="440" t="str">
        <f>IF(G163&lt;&gt;"",G163*VLOOKUP(E163,'Group Information'!$A$19:$B$25,2,0),"")</f>
        <v/>
      </c>
      <c r="J163" s="264"/>
      <c r="K163" s="264"/>
      <c r="L163" s="260"/>
    </row>
    <row r="164" spans="1:12" ht="18" customHeight="1" x14ac:dyDescent="0.35">
      <c r="A164" s="261"/>
      <c r="B164" s="262"/>
      <c r="C164" s="263"/>
      <c r="D164" s="263"/>
      <c r="E164" s="224"/>
      <c r="F164" s="439" t="str">
        <f t="shared" si="8"/>
        <v/>
      </c>
      <c r="G164" s="439" t="str">
        <f t="shared" si="9"/>
        <v/>
      </c>
      <c r="H164" s="439" t="str">
        <f>IF(F164&lt;&gt;"",F164*VLOOKUP(E164,'Group Information'!$A$19:$B$25,2,0),"")</f>
        <v/>
      </c>
      <c r="I164" s="440" t="str">
        <f>IF(G164&lt;&gt;"",G164*VLOOKUP(E164,'Group Information'!$A$19:$B$25,2,0),"")</f>
        <v/>
      </c>
      <c r="J164" s="264"/>
      <c r="K164" s="264"/>
      <c r="L164" s="260"/>
    </row>
    <row r="165" spans="1:12" ht="18" customHeight="1" x14ac:dyDescent="0.35">
      <c r="A165" s="261"/>
      <c r="B165" s="262"/>
      <c r="C165" s="263"/>
      <c r="D165" s="263"/>
      <c r="E165" s="224"/>
      <c r="F165" s="439" t="str">
        <f t="shared" si="8"/>
        <v/>
      </c>
      <c r="G165" s="439" t="str">
        <f t="shared" si="9"/>
        <v/>
      </c>
      <c r="H165" s="439" t="str">
        <f>IF(F165&lt;&gt;"",F165*VLOOKUP(E165,'Group Information'!$A$19:$B$25,2,0),"")</f>
        <v/>
      </c>
      <c r="I165" s="440" t="str">
        <f>IF(G165&lt;&gt;"",G165*VLOOKUP(E165,'Group Information'!$A$19:$B$25,2,0),"")</f>
        <v/>
      </c>
      <c r="J165" s="264"/>
      <c r="K165" s="264"/>
      <c r="L165" s="260"/>
    </row>
    <row r="166" spans="1:12" ht="18" customHeight="1" x14ac:dyDescent="0.35">
      <c r="A166" s="261"/>
      <c r="B166" s="262"/>
      <c r="C166" s="263"/>
      <c r="D166" s="263"/>
      <c r="E166" s="224"/>
      <c r="F166" s="439" t="str">
        <f t="shared" si="8"/>
        <v/>
      </c>
      <c r="G166" s="439" t="str">
        <f t="shared" si="9"/>
        <v/>
      </c>
      <c r="H166" s="439" t="str">
        <f>IF(F166&lt;&gt;"",F166*VLOOKUP(E166,'Group Information'!$A$19:$B$25,2,0),"")</f>
        <v/>
      </c>
      <c r="I166" s="440" t="str">
        <f>IF(G166&lt;&gt;"",G166*VLOOKUP(E166,'Group Information'!$A$19:$B$25,2,0),"")</f>
        <v/>
      </c>
      <c r="J166" s="264"/>
      <c r="K166" s="264"/>
      <c r="L166" s="260"/>
    </row>
    <row r="167" spans="1:12" ht="18" customHeight="1" x14ac:dyDescent="0.35">
      <c r="A167" s="261"/>
      <c r="B167" s="262"/>
      <c r="C167" s="263"/>
      <c r="D167" s="263"/>
      <c r="E167" s="224"/>
      <c r="F167" s="439" t="str">
        <f t="shared" si="8"/>
        <v/>
      </c>
      <c r="G167" s="439" t="str">
        <f t="shared" si="9"/>
        <v/>
      </c>
      <c r="H167" s="439" t="str">
        <f>IF(F167&lt;&gt;"",F167*VLOOKUP(E167,'Group Information'!$A$19:$B$25,2,0),"")</f>
        <v/>
      </c>
      <c r="I167" s="440" t="str">
        <f>IF(G167&lt;&gt;"",G167*VLOOKUP(E167,'Group Information'!$A$19:$B$25,2,0),"")</f>
        <v/>
      </c>
      <c r="J167" s="264"/>
      <c r="K167" s="264"/>
      <c r="L167" s="260"/>
    </row>
    <row r="168" spans="1:12" ht="18" customHeight="1" x14ac:dyDescent="0.35">
      <c r="A168" s="261"/>
      <c r="B168" s="262"/>
      <c r="C168" s="263"/>
      <c r="D168" s="263"/>
      <c r="E168" s="224"/>
      <c r="F168" s="439" t="str">
        <f t="shared" si="8"/>
        <v/>
      </c>
      <c r="G168" s="439" t="str">
        <f t="shared" si="9"/>
        <v/>
      </c>
      <c r="H168" s="439" t="str">
        <f>IF(F168&lt;&gt;"",F168*VLOOKUP(E168,'Group Information'!$A$19:$B$25,2,0),"")</f>
        <v/>
      </c>
      <c r="I168" s="440" t="str">
        <f>IF(G168&lt;&gt;"",G168*VLOOKUP(E168,'Group Information'!$A$19:$B$25,2,0),"")</f>
        <v/>
      </c>
      <c r="J168" s="264"/>
      <c r="K168" s="264"/>
      <c r="L168" s="260"/>
    </row>
    <row r="169" spans="1:12" ht="18" customHeight="1" x14ac:dyDescent="0.35">
      <c r="A169" s="261"/>
      <c r="B169" s="262"/>
      <c r="C169" s="263"/>
      <c r="D169" s="263"/>
      <c r="E169" s="224"/>
      <c r="F169" s="439" t="str">
        <f t="shared" si="8"/>
        <v/>
      </c>
      <c r="G169" s="439" t="str">
        <f t="shared" si="9"/>
        <v/>
      </c>
      <c r="H169" s="439" t="str">
        <f>IF(F169&lt;&gt;"",F169*VLOOKUP(E169,'Group Information'!$A$19:$B$25,2,0),"")</f>
        <v/>
      </c>
      <c r="I169" s="440" t="str">
        <f>IF(G169&lt;&gt;"",G169*VLOOKUP(E169,'Group Information'!$A$19:$B$25,2,0),"")</f>
        <v/>
      </c>
      <c r="J169" s="264"/>
      <c r="K169" s="264"/>
      <c r="L169" s="260"/>
    </row>
    <row r="170" spans="1:12" ht="18" customHeight="1" x14ac:dyDescent="0.35">
      <c r="A170" s="261"/>
      <c r="B170" s="262"/>
      <c r="C170" s="263"/>
      <c r="D170" s="263"/>
      <c r="E170" s="224"/>
      <c r="F170" s="439" t="str">
        <f t="shared" si="8"/>
        <v/>
      </c>
      <c r="G170" s="439" t="str">
        <f t="shared" si="9"/>
        <v/>
      </c>
      <c r="H170" s="439" t="str">
        <f>IF(F170&lt;&gt;"",F170*VLOOKUP(E170,'Group Information'!$A$19:$B$25,2,0),"")</f>
        <v/>
      </c>
      <c r="I170" s="440" t="str">
        <f>IF(G170&lt;&gt;"",G170*VLOOKUP(E170,'Group Information'!$A$19:$B$25,2,0),"")</f>
        <v/>
      </c>
      <c r="J170" s="264"/>
      <c r="K170" s="264"/>
      <c r="L170" s="260"/>
    </row>
    <row r="171" spans="1:12" ht="18" customHeight="1" x14ac:dyDescent="0.35">
      <c r="A171" s="261"/>
      <c r="B171" s="262"/>
      <c r="C171" s="263"/>
      <c r="D171" s="263"/>
      <c r="E171" s="224"/>
      <c r="F171" s="439" t="str">
        <f t="shared" si="8"/>
        <v/>
      </c>
      <c r="G171" s="439" t="str">
        <f t="shared" si="9"/>
        <v/>
      </c>
      <c r="H171" s="439" t="str">
        <f>IF(F171&lt;&gt;"",F171*VLOOKUP(E171,'Group Information'!$A$19:$B$25,2,0),"")</f>
        <v/>
      </c>
      <c r="I171" s="440" t="str">
        <f>IF(G171&lt;&gt;"",G171*VLOOKUP(E171,'Group Information'!$A$19:$B$25,2,0),"")</f>
        <v/>
      </c>
      <c r="J171" s="264"/>
      <c r="K171" s="264"/>
      <c r="L171" s="260"/>
    </row>
    <row r="172" spans="1:12" ht="18" customHeight="1" x14ac:dyDescent="0.35">
      <c r="A172" s="261"/>
      <c r="B172" s="262"/>
      <c r="C172" s="263"/>
      <c r="D172" s="263"/>
      <c r="E172" s="224"/>
      <c r="F172" s="439" t="str">
        <f t="shared" si="8"/>
        <v/>
      </c>
      <c r="G172" s="439" t="str">
        <f t="shared" si="9"/>
        <v/>
      </c>
      <c r="H172" s="439" t="str">
        <f>IF(F172&lt;&gt;"",F172*VLOOKUP(E172,'Group Information'!$A$19:$B$25,2,0),"")</f>
        <v/>
      </c>
      <c r="I172" s="440" t="str">
        <f>IF(G172&lt;&gt;"",G172*VLOOKUP(E172,'Group Information'!$A$19:$B$25,2,0),"")</f>
        <v/>
      </c>
      <c r="J172" s="264"/>
      <c r="K172" s="264"/>
      <c r="L172" s="260"/>
    </row>
    <row r="173" spans="1:12" ht="18" customHeight="1" x14ac:dyDescent="0.35">
      <c r="A173" s="261"/>
      <c r="B173" s="262"/>
      <c r="C173" s="263"/>
      <c r="D173" s="263"/>
      <c r="E173" s="224"/>
      <c r="F173" s="439" t="str">
        <f t="shared" si="8"/>
        <v/>
      </c>
      <c r="G173" s="439" t="str">
        <f t="shared" si="9"/>
        <v/>
      </c>
      <c r="H173" s="439" t="str">
        <f>IF(F173&lt;&gt;"",F173*VLOOKUP(E173,'Group Information'!$A$19:$B$25,2,0),"")</f>
        <v/>
      </c>
      <c r="I173" s="440" t="str">
        <f>IF(G173&lt;&gt;"",G173*VLOOKUP(E173,'Group Information'!$A$19:$B$25,2,0),"")</f>
        <v/>
      </c>
      <c r="J173" s="264"/>
      <c r="K173" s="264"/>
      <c r="L173" s="260"/>
    </row>
    <row r="174" spans="1:12" ht="18" customHeight="1" x14ac:dyDescent="0.35">
      <c r="A174" s="261"/>
      <c r="B174" s="262"/>
      <c r="C174" s="263"/>
      <c r="D174" s="263"/>
      <c r="E174" s="224"/>
      <c r="F174" s="439" t="str">
        <f t="shared" si="8"/>
        <v/>
      </c>
      <c r="G174" s="439" t="str">
        <f t="shared" si="9"/>
        <v/>
      </c>
      <c r="H174" s="439" t="str">
        <f>IF(F174&lt;&gt;"",F174*VLOOKUP(E174,'Group Information'!$A$19:$B$25,2,0),"")</f>
        <v/>
      </c>
      <c r="I174" s="440" t="str">
        <f>IF(G174&lt;&gt;"",G174*VLOOKUP(E174,'Group Information'!$A$19:$B$25,2,0),"")</f>
        <v/>
      </c>
      <c r="J174" s="264"/>
      <c r="K174" s="264"/>
      <c r="L174" s="260"/>
    </row>
    <row r="175" spans="1:12" ht="18" customHeight="1" x14ac:dyDescent="0.35">
      <c r="A175" s="261"/>
      <c r="B175" s="262"/>
      <c r="C175" s="263"/>
      <c r="D175" s="263"/>
      <c r="E175" s="224"/>
      <c r="F175" s="439" t="str">
        <f t="shared" si="8"/>
        <v/>
      </c>
      <c r="G175" s="439" t="str">
        <f t="shared" si="9"/>
        <v/>
      </c>
      <c r="H175" s="439" t="str">
        <f>IF(F175&lt;&gt;"",F175*VLOOKUP(E175,'Group Information'!$A$19:$B$25,2,0),"")</f>
        <v/>
      </c>
      <c r="I175" s="440" t="str">
        <f>IF(G175&lt;&gt;"",G175*VLOOKUP(E175,'Group Information'!$A$19:$B$25,2,0),"")</f>
        <v/>
      </c>
      <c r="J175" s="264"/>
      <c r="K175" s="264"/>
      <c r="L175" s="260"/>
    </row>
    <row r="176" spans="1:12" ht="18" customHeight="1" x14ac:dyDescent="0.35">
      <c r="A176" s="261"/>
      <c r="B176" s="262"/>
      <c r="C176" s="263"/>
      <c r="D176" s="263"/>
      <c r="E176" s="224"/>
      <c r="F176" s="439" t="str">
        <f t="shared" ref="F176" si="10">IF(C176&lt;&gt;"",B176*C176,"")</f>
        <v/>
      </c>
      <c r="G176" s="439" t="str">
        <f t="shared" ref="G176" si="11">IF(C176&lt;&gt;"",F176+D176,"")</f>
        <v/>
      </c>
      <c r="H176" s="439" t="str">
        <f>IF(F176&lt;&gt;"",F176*VLOOKUP(E176,'Group Information'!$A$19:$B$25,2,0),"")</f>
        <v/>
      </c>
      <c r="I176" s="440" t="str">
        <f>IF(G176&lt;&gt;"",G176*VLOOKUP(E176,'Group Information'!$A$19:$B$25,2,0),"")</f>
        <v/>
      </c>
      <c r="J176" s="264"/>
      <c r="K176" s="264"/>
      <c r="L176" s="260"/>
    </row>
    <row r="177" spans="1:10" ht="18" customHeight="1" x14ac:dyDescent="0.35">
      <c r="A177" s="21"/>
      <c r="B177" s="256"/>
      <c r="C177" s="21"/>
      <c r="D177" s="21"/>
      <c r="E177" s="21"/>
      <c r="F177" s="21"/>
      <c r="G177" s="21"/>
      <c r="H177" s="21"/>
      <c r="I177" s="21"/>
      <c r="J177" s="16"/>
    </row>
    <row r="178" spans="1:10" ht="18" customHeight="1" x14ac:dyDescent="0.35">
      <c r="A178" s="21"/>
      <c r="B178" s="256"/>
      <c r="C178" s="21"/>
      <c r="D178" s="21"/>
      <c r="E178" s="21"/>
      <c r="F178" s="21"/>
      <c r="G178" s="21"/>
      <c r="H178" s="21"/>
      <c r="I178" s="21"/>
    </row>
    <row r="179" spans="1:10" ht="18" customHeight="1" x14ac:dyDescent="0.35">
      <c r="B179" s="251"/>
    </row>
    <row r="180" spans="1:10" ht="18" customHeight="1" x14ac:dyDescent="0.35">
      <c r="B180" s="251"/>
    </row>
    <row r="181" spans="1:10" ht="18" customHeight="1" x14ac:dyDescent="0.35">
      <c r="B181" s="251"/>
    </row>
    <row r="182" spans="1:10" ht="18" customHeight="1" x14ac:dyDescent="0.35">
      <c r="B182" s="251"/>
    </row>
    <row r="183" spans="1:10" ht="18" customHeight="1" x14ac:dyDescent="0.35">
      <c r="B183" s="251"/>
    </row>
    <row r="184" spans="1:10" ht="18" customHeight="1" x14ac:dyDescent="0.35">
      <c r="B184" s="251"/>
    </row>
    <row r="185" spans="1:10" ht="18" customHeight="1" x14ac:dyDescent="0.35">
      <c r="B185" s="251"/>
    </row>
    <row r="186" spans="1:10" ht="18" customHeight="1" x14ac:dyDescent="0.35">
      <c r="B186" s="251"/>
    </row>
    <row r="187" spans="1:10" ht="18" customHeight="1" x14ac:dyDescent="0.35">
      <c r="B187" s="251"/>
    </row>
    <row r="188" spans="1:10" ht="18" customHeight="1" x14ac:dyDescent="0.35">
      <c r="B188" s="251"/>
    </row>
    <row r="189" spans="1:10" ht="18" customHeight="1" x14ac:dyDescent="0.35">
      <c r="B189" s="251"/>
    </row>
    <row r="190" spans="1:10" ht="18" customHeight="1" x14ac:dyDescent="0.35">
      <c r="B190" s="251"/>
    </row>
    <row r="191" spans="1:10" ht="18" customHeight="1" x14ac:dyDescent="0.35">
      <c r="B191" s="251"/>
    </row>
    <row r="192" spans="1:10" ht="18" customHeight="1" x14ac:dyDescent="0.35">
      <c r="B192" s="251"/>
    </row>
    <row r="193" spans="2:2" ht="18" customHeight="1" x14ac:dyDescent="0.35">
      <c r="B193" s="251"/>
    </row>
    <row r="194" spans="2:2" ht="18" customHeight="1" x14ac:dyDescent="0.35">
      <c r="B194" s="251"/>
    </row>
    <row r="195" spans="2:2" ht="18" customHeight="1" x14ac:dyDescent="0.35">
      <c r="B195" s="251"/>
    </row>
    <row r="196" spans="2:2" ht="18" customHeight="1" x14ac:dyDescent="0.35">
      <c r="B196" s="251"/>
    </row>
    <row r="197" spans="2:2" ht="18" customHeight="1" x14ac:dyDescent="0.35">
      <c r="B197" s="251"/>
    </row>
    <row r="198" spans="2:2" ht="18" customHeight="1" x14ac:dyDescent="0.35">
      <c r="B198" s="251"/>
    </row>
    <row r="199" spans="2:2" ht="18" customHeight="1" x14ac:dyDescent="0.35">
      <c r="B199" s="251"/>
    </row>
    <row r="200" spans="2:2" ht="18" customHeight="1" x14ac:dyDescent="0.35">
      <c r="B200" s="251"/>
    </row>
    <row r="201" spans="2:2" ht="18" customHeight="1" x14ac:dyDescent="0.35">
      <c r="B201" s="251"/>
    </row>
    <row r="202" spans="2:2" ht="18" customHeight="1" x14ac:dyDescent="0.35">
      <c r="B202" s="251"/>
    </row>
    <row r="203" spans="2:2" ht="18" customHeight="1" x14ac:dyDescent="0.35">
      <c r="B203" s="251"/>
    </row>
    <row r="204" spans="2:2" ht="18" customHeight="1" x14ac:dyDescent="0.35">
      <c r="B204" s="251"/>
    </row>
    <row r="205" spans="2:2" ht="18" customHeight="1" x14ac:dyDescent="0.35">
      <c r="B205" s="251"/>
    </row>
    <row r="206" spans="2:2" ht="18" customHeight="1" x14ac:dyDescent="0.35">
      <c r="B206" s="251"/>
    </row>
    <row r="207" spans="2:2" ht="18" customHeight="1" x14ac:dyDescent="0.35">
      <c r="B207" s="251"/>
    </row>
    <row r="208" spans="2:2" ht="18" customHeight="1" x14ac:dyDescent="0.35">
      <c r="B208" s="251"/>
    </row>
    <row r="209" spans="2:2" ht="18" customHeight="1" x14ac:dyDescent="0.35">
      <c r="B209" s="251"/>
    </row>
    <row r="210" spans="2:2" ht="18" customHeight="1" x14ac:dyDescent="0.35">
      <c r="B210" s="251"/>
    </row>
    <row r="211" spans="2:2" ht="18" customHeight="1" x14ac:dyDescent="0.35">
      <c r="B211" s="251"/>
    </row>
    <row r="212" spans="2:2" ht="18" customHeight="1" x14ac:dyDescent="0.35">
      <c r="B212" s="251"/>
    </row>
    <row r="213" spans="2:2" ht="18" customHeight="1" x14ac:dyDescent="0.35">
      <c r="B213" s="251"/>
    </row>
    <row r="214" spans="2:2" ht="18" customHeight="1" x14ac:dyDescent="0.35">
      <c r="B214" s="251"/>
    </row>
    <row r="215" spans="2:2" ht="18" customHeight="1" x14ac:dyDescent="0.35">
      <c r="B215" s="251"/>
    </row>
    <row r="216" spans="2:2" ht="18" customHeight="1" x14ac:dyDescent="0.35">
      <c r="B216" s="251"/>
    </row>
    <row r="217" spans="2:2" ht="18" customHeight="1" x14ac:dyDescent="0.35">
      <c r="B217" s="251"/>
    </row>
    <row r="218" spans="2:2" ht="18" customHeight="1" x14ac:dyDescent="0.35">
      <c r="B218" s="251"/>
    </row>
    <row r="219" spans="2:2" ht="18" customHeight="1" x14ac:dyDescent="0.35">
      <c r="B219" s="251"/>
    </row>
    <row r="220" spans="2:2" ht="18" customHeight="1" x14ac:dyDescent="0.35">
      <c r="B220" s="251"/>
    </row>
    <row r="221" spans="2:2" ht="18" customHeight="1" x14ac:dyDescent="0.35">
      <c r="B221" s="251"/>
    </row>
    <row r="222" spans="2:2" ht="18" customHeight="1" x14ac:dyDescent="0.35">
      <c r="B222" s="251"/>
    </row>
    <row r="223" spans="2:2" ht="18" customHeight="1" x14ac:dyDescent="0.35">
      <c r="B223" s="251"/>
    </row>
    <row r="224" spans="2:2" ht="18" customHeight="1" x14ac:dyDescent="0.35">
      <c r="B224" s="251"/>
    </row>
    <row r="225" spans="2:2" ht="18" customHeight="1" x14ac:dyDescent="0.35">
      <c r="B225" s="251"/>
    </row>
    <row r="226" spans="2:2" ht="18" customHeight="1" x14ac:dyDescent="0.35">
      <c r="B226" s="251"/>
    </row>
    <row r="227" spans="2:2" ht="18" customHeight="1" x14ac:dyDescent="0.35">
      <c r="B227" s="251"/>
    </row>
    <row r="228" spans="2:2" ht="18" customHeight="1" x14ac:dyDescent="0.35">
      <c r="B228" s="251"/>
    </row>
    <row r="229" spans="2:2" ht="18" customHeight="1" x14ac:dyDescent="0.35">
      <c r="B229" s="251"/>
    </row>
    <row r="230" spans="2:2" ht="18" customHeight="1" x14ac:dyDescent="0.35">
      <c r="B230" s="251"/>
    </row>
    <row r="231" spans="2:2" ht="18" customHeight="1" x14ac:dyDescent="0.35">
      <c r="B231" s="251"/>
    </row>
    <row r="232" spans="2:2" ht="18" customHeight="1" x14ac:dyDescent="0.35">
      <c r="B232" s="251"/>
    </row>
    <row r="233" spans="2:2" ht="18" customHeight="1" x14ac:dyDescent="0.35">
      <c r="B233" s="251"/>
    </row>
    <row r="234" spans="2:2" ht="18" customHeight="1" x14ac:dyDescent="0.35">
      <c r="B234" s="251"/>
    </row>
    <row r="235" spans="2:2" ht="18" customHeight="1" x14ac:dyDescent="0.35">
      <c r="B235" s="251"/>
    </row>
    <row r="236" spans="2:2" ht="18" customHeight="1" x14ac:dyDescent="0.35">
      <c r="B236" s="251"/>
    </row>
    <row r="237" spans="2:2" ht="18" customHeight="1" x14ac:dyDescent="0.35">
      <c r="B237" s="251"/>
    </row>
    <row r="238" spans="2:2" ht="18" customHeight="1" x14ac:dyDescent="0.35">
      <c r="B238" s="251"/>
    </row>
    <row r="239" spans="2:2" ht="18" customHeight="1" x14ac:dyDescent="0.35">
      <c r="B239" s="251"/>
    </row>
    <row r="240" spans="2:2" ht="18" customHeight="1" x14ac:dyDescent="0.35">
      <c r="B240" s="251"/>
    </row>
    <row r="241" spans="2:2" ht="18" customHeight="1" x14ac:dyDescent="0.35">
      <c r="B241" s="251"/>
    </row>
    <row r="242" spans="2:2" ht="18" customHeight="1" x14ac:dyDescent="0.35">
      <c r="B242" s="251"/>
    </row>
    <row r="243" spans="2:2" ht="18" customHeight="1" x14ac:dyDescent="0.35">
      <c r="B243" s="251"/>
    </row>
    <row r="244" spans="2:2" ht="18" customHeight="1" x14ac:dyDescent="0.35">
      <c r="B244" s="251"/>
    </row>
    <row r="245" spans="2:2" ht="18" customHeight="1" x14ac:dyDescent="0.35">
      <c r="B245" s="251"/>
    </row>
    <row r="246" spans="2:2" ht="18" customHeight="1" x14ac:dyDescent="0.35">
      <c r="B246" s="251"/>
    </row>
    <row r="247" spans="2:2" ht="18" customHeight="1" x14ac:dyDescent="0.35">
      <c r="B247" s="251"/>
    </row>
    <row r="248" spans="2:2" ht="18" customHeight="1" x14ac:dyDescent="0.35">
      <c r="B248" s="251"/>
    </row>
    <row r="249" spans="2:2" ht="18" customHeight="1" x14ac:dyDescent="0.35">
      <c r="B249" s="251"/>
    </row>
    <row r="250" spans="2:2" ht="18" customHeight="1" x14ac:dyDescent="0.35">
      <c r="B250" s="251"/>
    </row>
    <row r="251" spans="2:2" ht="18" customHeight="1" x14ac:dyDescent="0.35">
      <c r="B251" s="251"/>
    </row>
    <row r="252" spans="2:2" ht="18" customHeight="1" x14ac:dyDescent="0.35">
      <c r="B252" s="251"/>
    </row>
    <row r="253" spans="2:2" ht="18" customHeight="1" x14ac:dyDescent="0.35">
      <c r="B253" s="251"/>
    </row>
    <row r="254" spans="2:2" ht="18" customHeight="1" x14ac:dyDescent="0.35">
      <c r="B254" s="251"/>
    </row>
    <row r="255" spans="2:2" ht="18" customHeight="1" x14ac:dyDescent="0.35">
      <c r="B255" s="251"/>
    </row>
    <row r="256" spans="2:2" ht="18" customHeight="1" x14ac:dyDescent="0.35">
      <c r="B256" s="251"/>
    </row>
    <row r="257" spans="2:2" ht="18" customHeight="1" x14ac:dyDescent="0.35">
      <c r="B257" s="251"/>
    </row>
    <row r="258" spans="2:2" ht="18" customHeight="1" x14ac:dyDescent="0.35">
      <c r="B258" s="251"/>
    </row>
    <row r="259" spans="2:2" ht="18" customHeight="1" x14ac:dyDescent="0.35">
      <c r="B259" s="251"/>
    </row>
    <row r="260" spans="2:2" ht="18" customHeight="1" x14ac:dyDescent="0.35">
      <c r="B260" s="251"/>
    </row>
    <row r="261" spans="2:2" ht="18" customHeight="1" x14ac:dyDescent="0.35">
      <c r="B261" s="251"/>
    </row>
    <row r="262" spans="2:2" ht="18" customHeight="1" x14ac:dyDescent="0.35">
      <c r="B262" s="251"/>
    </row>
    <row r="263" spans="2:2" ht="18" customHeight="1" x14ac:dyDescent="0.35">
      <c r="B263" s="251"/>
    </row>
    <row r="264" spans="2:2" ht="18" customHeight="1" x14ac:dyDescent="0.35">
      <c r="B264" s="251"/>
    </row>
    <row r="265" spans="2:2" ht="18" customHeight="1" x14ac:dyDescent="0.35">
      <c r="B265" s="251"/>
    </row>
    <row r="266" spans="2:2" ht="18" customHeight="1" x14ac:dyDescent="0.35">
      <c r="B266" s="251"/>
    </row>
    <row r="267" spans="2:2" ht="18" customHeight="1" x14ac:dyDescent="0.35">
      <c r="B267" s="251"/>
    </row>
    <row r="268" spans="2:2" ht="18" customHeight="1" x14ac:dyDescent="0.35">
      <c r="B268" s="251"/>
    </row>
    <row r="269" spans="2:2" ht="18" customHeight="1" x14ac:dyDescent="0.35">
      <c r="B269" s="251"/>
    </row>
    <row r="270" spans="2:2" ht="18" customHeight="1" x14ac:dyDescent="0.35">
      <c r="B270" s="251"/>
    </row>
    <row r="271" spans="2:2" ht="18" customHeight="1" x14ac:dyDescent="0.35">
      <c r="B271" s="251"/>
    </row>
    <row r="272" spans="2:2" ht="18" customHeight="1" x14ac:dyDescent="0.35">
      <c r="B272" s="251"/>
    </row>
    <row r="273" spans="2:2" ht="18" customHeight="1" x14ac:dyDescent="0.35">
      <c r="B273" s="251"/>
    </row>
    <row r="274" spans="2:2" ht="18" customHeight="1" x14ac:dyDescent="0.35">
      <c r="B274" s="251"/>
    </row>
    <row r="275" spans="2:2" ht="18" customHeight="1" x14ac:dyDescent="0.35">
      <c r="B275" s="251"/>
    </row>
    <row r="276" spans="2:2" ht="18" customHeight="1" x14ac:dyDescent="0.35">
      <c r="B276" s="251"/>
    </row>
    <row r="277" spans="2:2" ht="18" customHeight="1" x14ac:dyDescent="0.35">
      <c r="B277" s="251"/>
    </row>
    <row r="278" spans="2:2" ht="18" customHeight="1" x14ac:dyDescent="0.35">
      <c r="B278" s="251"/>
    </row>
    <row r="279" spans="2:2" ht="18" customHeight="1" x14ac:dyDescent="0.35">
      <c r="B279" s="251"/>
    </row>
    <row r="280" spans="2:2" ht="18" customHeight="1" x14ac:dyDescent="0.35">
      <c r="B280" s="251"/>
    </row>
    <row r="281" spans="2:2" ht="18" customHeight="1" x14ac:dyDescent="0.35">
      <c r="B281" s="251"/>
    </row>
    <row r="282" spans="2:2" ht="18" customHeight="1" x14ac:dyDescent="0.35">
      <c r="B282" s="251"/>
    </row>
    <row r="283" spans="2:2" ht="18" customHeight="1" x14ac:dyDescent="0.35">
      <c r="B283" s="251"/>
    </row>
    <row r="284" spans="2:2" ht="18" customHeight="1" x14ac:dyDescent="0.35">
      <c r="B284" s="251"/>
    </row>
    <row r="285" spans="2:2" ht="18" customHeight="1" x14ac:dyDescent="0.35">
      <c r="B285" s="251"/>
    </row>
    <row r="286" spans="2:2" ht="18" customHeight="1" x14ac:dyDescent="0.35">
      <c r="B286" s="251"/>
    </row>
    <row r="287" spans="2:2" ht="18" customHeight="1" x14ac:dyDescent="0.35">
      <c r="B287" s="251"/>
    </row>
    <row r="288" spans="2:2" ht="18" customHeight="1" x14ac:dyDescent="0.35">
      <c r="B288" s="251"/>
    </row>
    <row r="289" spans="2:2" ht="18" customHeight="1" x14ac:dyDescent="0.35">
      <c r="B289" s="251"/>
    </row>
    <row r="290" spans="2:2" ht="18" customHeight="1" x14ac:dyDescent="0.35">
      <c r="B290" s="251"/>
    </row>
    <row r="291" spans="2:2" ht="18" customHeight="1" x14ac:dyDescent="0.35">
      <c r="B291" s="251"/>
    </row>
    <row r="292" spans="2:2" ht="18" customHeight="1" x14ac:dyDescent="0.35">
      <c r="B292" s="251"/>
    </row>
    <row r="293" spans="2:2" ht="18" customHeight="1" x14ac:dyDescent="0.35">
      <c r="B293" s="251"/>
    </row>
    <row r="294" spans="2:2" ht="18" customHeight="1" x14ac:dyDescent="0.35">
      <c r="B294" s="251"/>
    </row>
    <row r="295" spans="2:2" ht="18" customHeight="1" x14ac:dyDescent="0.35">
      <c r="B295" s="251"/>
    </row>
    <row r="296" spans="2:2" ht="18" customHeight="1" x14ac:dyDescent="0.35">
      <c r="B296" s="251"/>
    </row>
    <row r="297" spans="2:2" ht="18" customHeight="1" x14ac:dyDescent="0.35">
      <c r="B297" s="251"/>
    </row>
    <row r="298" spans="2:2" ht="18" customHeight="1" x14ac:dyDescent="0.35">
      <c r="B298" s="251"/>
    </row>
    <row r="299" spans="2:2" ht="18" customHeight="1" x14ac:dyDescent="0.35">
      <c r="B299" s="251"/>
    </row>
    <row r="300" spans="2:2" ht="18" customHeight="1" x14ac:dyDescent="0.35">
      <c r="B300" s="251"/>
    </row>
    <row r="301" spans="2:2" ht="18" customHeight="1" x14ac:dyDescent="0.35">
      <c r="B301" s="251"/>
    </row>
    <row r="302" spans="2:2" ht="18" customHeight="1" x14ac:dyDescent="0.35">
      <c r="B302" s="251"/>
    </row>
    <row r="303" spans="2:2" ht="18" customHeight="1" x14ac:dyDescent="0.35">
      <c r="B303" s="251"/>
    </row>
    <row r="304" spans="2:2" ht="18" customHeight="1" x14ac:dyDescent="0.35">
      <c r="B304" s="251"/>
    </row>
    <row r="305" spans="2:2" ht="18" customHeight="1" x14ac:dyDescent="0.35">
      <c r="B305" s="251"/>
    </row>
    <row r="306" spans="2:2" ht="18" customHeight="1" x14ac:dyDescent="0.35">
      <c r="B306" s="251"/>
    </row>
    <row r="307" spans="2:2" ht="18" customHeight="1" x14ac:dyDescent="0.35">
      <c r="B307" s="251"/>
    </row>
    <row r="308" spans="2:2" ht="18" customHeight="1" x14ac:dyDescent="0.35">
      <c r="B308" s="251"/>
    </row>
    <row r="309" spans="2:2" ht="18" customHeight="1" x14ac:dyDescent="0.35">
      <c r="B309" s="251"/>
    </row>
    <row r="310" spans="2:2" ht="18" customHeight="1" x14ac:dyDescent="0.35">
      <c r="B310" s="251"/>
    </row>
    <row r="311" spans="2:2" ht="18" customHeight="1" x14ac:dyDescent="0.35">
      <c r="B311" s="251"/>
    </row>
    <row r="312" spans="2:2" ht="18" customHeight="1" x14ac:dyDescent="0.35">
      <c r="B312" s="251"/>
    </row>
    <row r="313" spans="2:2" ht="18" customHeight="1" x14ac:dyDescent="0.35">
      <c r="B313" s="251"/>
    </row>
    <row r="314" spans="2:2" ht="18" customHeight="1" x14ac:dyDescent="0.35">
      <c r="B314" s="251"/>
    </row>
    <row r="315" spans="2:2" ht="18" customHeight="1" x14ac:dyDescent="0.35">
      <c r="B315" s="251"/>
    </row>
    <row r="316" spans="2:2" ht="18" customHeight="1" x14ac:dyDescent="0.35">
      <c r="B316" s="251"/>
    </row>
    <row r="317" spans="2:2" ht="18" customHeight="1" x14ac:dyDescent="0.35">
      <c r="B317" s="251"/>
    </row>
    <row r="318" spans="2:2" ht="18" customHeight="1" x14ac:dyDescent="0.35">
      <c r="B318" s="251"/>
    </row>
    <row r="319" spans="2:2" ht="18" customHeight="1" x14ac:dyDescent="0.35">
      <c r="B319" s="251"/>
    </row>
    <row r="320" spans="2:2" ht="18" customHeight="1" x14ac:dyDescent="0.35">
      <c r="B320" s="251"/>
    </row>
    <row r="321" spans="2:2" ht="18" customHeight="1" x14ac:dyDescent="0.35">
      <c r="B321" s="251"/>
    </row>
    <row r="322" spans="2:2" ht="18" customHeight="1" x14ac:dyDescent="0.35">
      <c r="B322" s="251"/>
    </row>
    <row r="323" spans="2:2" ht="18" customHeight="1" x14ac:dyDescent="0.35">
      <c r="B323" s="251"/>
    </row>
    <row r="324" spans="2:2" ht="18" customHeight="1" x14ac:dyDescent="0.35">
      <c r="B324" s="251"/>
    </row>
    <row r="325" spans="2:2" ht="18" customHeight="1" x14ac:dyDescent="0.35">
      <c r="B325" s="251"/>
    </row>
    <row r="326" spans="2:2" ht="18" customHeight="1" x14ac:dyDescent="0.35">
      <c r="B326" s="251"/>
    </row>
    <row r="327" spans="2:2" ht="18" customHeight="1" x14ac:dyDescent="0.35">
      <c r="B327" s="251"/>
    </row>
    <row r="328" spans="2:2" ht="18" customHeight="1" x14ac:dyDescent="0.35">
      <c r="B328" s="251"/>
    </row>
    <row r="329" spans="2:2" ht="18" customHeight="1" x14ac:dyDescent="0.35">
      <c r="B329" s="251"/>
    </row>
    <row r="330" spans="2:2" ht="18" customHeight="1" x14ac:dyDescent="0.35">
      <c r="B330" s="251"/>
    </row>
    <row r="331" spans="2:2" ht="18" customHeight="1" x14ac:dyDescent="0.35">
      <c r="B331" s="251"/>
    </row>
    <row r="332" spans="2:2" ht="18" customHeight="1" x14ac:dyDescent="0.35">
      <c r="B332" s="251"/>
    </row>
    <row r="333" spans="2:2" ht="18" customHeight="1" x14ac:dyDescent="0.35">
      <c r="B333" s="251"/>
    </row>
    <row r="334" spans="2:2" ht="18" customHeight="1" x14ac:dyDescent="0.35">
      <c r="B334" s="251"/>
    </row>
    <row r="335" spans="2:2" ht="18" customHeight="1" x14ac:dyDescent="0.35">
      <c r="B335" s="251"/>
    </row>
    <row r="336" spans="2:2" ht="18" customHeight="1" x14ac:dyDescent="0.35">
      <c r="B336" s="251"/>
    </row>
    <row r="337" spans="2:2" ht="18" customHeight="1" x14ac:dyDescent="0.35">
      <c r="B337" s="251"/>
    </row>
    <row r="338" spans="2:2" ht="18" customHeight="1" x14ac:dyDescent="0.35">
      <c r="B338" s="251"/>
    </row>
    <row r="339" spans="2:2" ht="18" customHeight="1" x14ac:dyDescent="0.35">
      <c r="B339" s="251"/>
    </row>
    <row r="340" spans="2:2" ht="18" customHeight="1" x14ac:dyDescent="0.35">
      <c r="B340" s="251"/>
    </row>
    <row r="341" spans="2:2" ht="18" customHeight="1" x14ac:dyDescent="0.35">
      <c r="B341" s="251"/>
    </row>
    <row r="342" spans="2:2" ht="18" customHeight="1" x14ac:dyDescent="0.35">
      <c r="B342" s="251"/>
    </row>
    <row r="343" spans="2:2" ht="18" customHeight="1" x14ac:dyDescent="0.35">
      <c r="B343" s="251"/>
    </row>
    <row r="344" spans="2:2" ht="18" customHeight="1" x14ac:dyDescent="0.35">
      <c r="B344" s="251"/>
    </row>
    <row r="345" spans="2:2" ht="18" customHeight="1" x14ac:dyDescent="0.35">
      <c r="B345" s="251"/>
    </row>
    <row r="346" spans="2:2" ht="18" customHeight="1" x14ac:dyDescent="0.35">
      <c r="B346" s="251"/>
    </row>
    <row r="347" spans="2:2" ht="18" customHeight="1" x14ac:dyDescent="0.35">
      <c r="B347" s="251"/>
    </row>
    <row r="348" spans="2:2" ht="18" customHeight="1" x14ac:dyDescent="0.35">
      <c r="B348" s="251"/>
    </row>
    <row r="349" spans="2:2" ht="18" customHeight="1" x14ac:dyDescent="0.35">
      <c r="B349" s="251"/>
    </row>
    <row r="350" spans="2:2" ht="18" customHeight="1" x14ac:dyDescent="0.35">
      <c r="B350" s="251"/>
    </row>
    <row r="351" spans="2:2" ht="18" customHeight="1" x14ac:dyDescent="0.35">
      <c r="B351" s="251"/>
    </row>
    <row r="352" spans="2:2" ht="18" customHeight="1" x14ac:dyDescent="0.35">
      <c r="B352" s="251"/>
    </row>
    <row r="353" spans="2:2" ht="18" customHeight="1" x14ac:dyDescent="0.35">
      <c r="B353" s="251"/>
    </row>
    <row r="354" spans="2:2" ht="18" customHeight="1" x14ac:dyDescent="0.35">
      <c r="B354" s="251"/>
    </row>
    <row r="355" spans="2:2" ht="18" customHeight="1" x14ac:dyDescent="0.35">
      <c r="B355" s="251"/>
    </row>
    <row r="356" spans="2:2" ht="18" customHeight="1" x14ac:dyDescent="0.35">
      <c r="B356" s="251"/>
    </row>
    <row r="357" spans="2:2" ht="18" customHeight="1" x14ac:dyDescent="0.35">
      <c r="B357" s="251"/>
    </row>
    <row r="358" spans="2:2" ht="18" customHeight="1" x14ac:dyDescent="0.35">
      <c r="B358" s="251"/>
    </row>
    <row r="359" spans="2:2" ht="18" customHeight="1" x14ac:dyDescent="0.35">
      <c r="B359" s="251"/>
    </row>
    <row r="360" spans="2:2" ht="18" customHeight="1" x14ac:dyDescent="0.35">
      <c r="B360" s="251"/>
    </row>
    <row r="361" spans="2:2" ht="18" customHeight="1" x14ac:dyDescent="0.35">
      <c r="B361" s="251"/>
    </row>
    <row r="362" spans="2:2" ht="18" customHeight="1" x14ac:dyDescent="0.35">
      <c r="B362" s="251"/>
    </row>
    <row r="363" spans="2:2" ht="18" customHeight="1" x14ac:dyDescent="0.35">
      <c r="B363" s="251"/>
    </row>
    <row r="364" spans="2:2" ht="18" customHeight="1" x14ac:dyDescent="0.35">
      <c r="B364" s="251"/>
    </row>
    <row r="365" spans="2:2" ht="18" customHeight="1" x14ac:dyDescent="0.35">
      <c r="B365" s="251"/>
    </row>
    <row r="366" spans="2:2" ht="18" customHeight="1" x14ac:dyDescent="0.35">
      <c r="B366" s="251"/>
    </row>
    <row r="367" spans="2:2" ht="18" customHeight="1" x14ac:dyDescent="0.35">
      <c r="B367" s="251"/>
    </row>
    <row r="368" spans="2:2" ht="18" customHeight="1" x14ac:dyDescent="0.35">
      <c r="B368" s="251"/>
    </row>
    <row r="369" spans="2:2" ht="18" customHeight="1" x14ac:dyDescent="0.35">
      <c r="B369" s="251"/>
    </row>
    <row r="370" spans="2:2" ht="18" customHeight="1" x14ac:dyDescent="0.35">
      <c r="B370" s="251"/>
    </row>
    <row r="371" spans="2:2" ht="18" customHeight="1" x14ac:dyDescent="0.35">
      <c r="B371" s="251"/>
    </row>
    <row r="372" spans="2:2" ht="18" customHeight="1" x14ac:dyDescent="0.35">
      <c r="B372" s="251"/>
    </row>
    <row r="373" spans="2:2" ht="18" customHeight="1" x14ac:dyDescent="0.35">
      <c r="B373" s="251"/>
    </row>
    <row r="374" spans="2:2" ht="18" customHeight="1" x14ac:dyDescent="0.35">
      <c r="B374" s="251"/>
    </row>
    <row r="375" spans="2:2" ht="18" customHeight="1" x14ac:dyDescent="0.35">
      <c r="B375" s="251"/>
    </row>
    <row r="376" spans="2:2" ht="18" customHeight="1" x14ac:dyDescent="0.35">
      <c r="B376" s="251"/>
    </row>
    <row r="377" spans="2:2" ht="18" customHeight="1" x14ac:dyDescent="0.35">
      <c r="B377" s="251"/>
    </row>
    <row r="378" spans="2:2" ht="18" customHeight="1" x14ac:dyDescent="0.35">
      <c r="B378" s="251"/>
    </row>
    <row r="379" spans="2:2" ht="18" customHeight="1" x14ac:dyDescent="0.35">
      <c r="B379" s="251"/>
    </row>
    <row r="380" spans="2:2" ht="18" customHeight="1" x14ac:dyDescent="0.35">
      <c r="B380" s="251"/>
    </row>
    <row r="381" spans="2:2" ht="18" customHeight="1" x14ac:dyDescent="0.35">
      <c r="B381" s="251"/>
    </row>
    <row r="382" spans="2:2" ht="18" customHeight="1" x14ac:dyDescent="0.35">
      <c r="B382" s="251"/>
    </row>
    <row r="383" spans="2:2" ht="18" customHeight="1" x14ac:dyDescent="0.35">
      <c r="B383" s="251"/>
    </row>
    <row r="384" spans="2:2" ht="18" customHeight="1" x14ac:dyDescent="0.35">
      <c r="B384" s="251"/>
    </row>
    <row r="385" spans="2:2" ht="18" customHeight="1" x14ac:dyDescent="0.35">
      <c r="B385" s="251"/>
    </row>
    <row r="386" spans="2:2" ht="18" customHeight="1" x14ac:dyDescent="0.35">
      <c r="B386" s="251"/>
    </row>
    <row r="387" spans="2:2" ht="18" customHeight="1" x14ac:dyDescent="0.35">
      <c r="B387" s="251"/>
    </row>
    <row r="388" spans="2:2" ht="18" customHeight="1" x14ac:dyDescent="0.35">
      <c r="B388" s="251"/>
    </row>
    <row r="389" spans="2:2" ht="18" customHeight="1" x14ac:dyDescent="0.35">
      <c r="B389" s="251"/>
    </row>
    <row r="390" spans="2:2" ht="18" customHeight="1" x14ac:dyDescent="0.35">
      <c r="B390" s="251"/>
    </row>
    <row r="391" spans="2:2" ht="18" customHeight="1" x14ac:dyDescent="0.35">
      <c r="B391" s="251"/>
    </row>
    <row r="392" spans="2:2" ht="18" customHeight="1" x14ac:dyDescent="0.35">
      <c r="B392" s="251"/>
    </row>
    <row r="393" spans="2:2" ht="18" customHeight="1" x14ac:dyDescent="0.35">
      <c r="B393" s="251"/>
    </row>
    <row r="394" spans="2:2" ht="18" customHeight="1" x14ac:dyDescent="0.35">
      <c r="B394" s="251"/>
    </row>
    <row r="395" spans="2:2" ht="18" customHeight="1" x14ac:dyDescent="0.35">
      <c r="B395" s="251"/>
    </row>
    <row r="396" spans="2:2" ht="18" customHeight="1" x14ac:dyDescent="0.35">
      <c r="B396" s="251"/>
    </row>
    <row r="397" spans="2:2" ht="18" customHeight="1" x14ac:dyDescent="0.35">
      <c r="B397" s="251"/>
    </row>
    <row r="398" spans="2:2" ht="18" customHeight="1" x14ac:dyDescent="0.35">
      <c r="B398" s="251"/>
    </row>
    <row r="399" spans="2:2" ht="18" customHeight="1" x14ac:dyDescent="0.35">
      <c r="B399" s="251"/>
    </row>
    <row r="400" spans="2:2" ht="18" customHeight="1" x14ac:dyDescent="0.35">
      <c r="B400" s="251"/>
    </row>
    <row r="401" spans="2:2" ht="18" customHeight="1" x14ac:dyDescent="0.35">
      <c r="B401" s="251"/>
    </row>
    <row r="402" spans="2:2" ht="18" customHeight="1" x14ac:dyDescent="0.35">
      <c r="B402" s="251"/>
    </row>
    <row r="403" spans="2:2" ht="18" customHeight="1" x14ac:dyDescent="0.35">
      <c r="B403" s="251"/>
    </row>
    <row r="404" spans="2:2" ht="18" customHeight="1" x14ac:dyDescent="0.35">
      <c r="B404" s="251"/>
    </row>
    <row r="405" spans="2:2" ht="18" customHeight="1" x14ac:dyDescent="0.35">
      <c r="B405" s="251"/>
    </row>
    <row r="406" spans="2:2" ht="18" customHeight="1" x14ac:dyDescent="0.35">
      <c r="B406" s="251"/>
    </row>
    <row r="407" spans="2:2" ht="18" customHeight="1" x14ac:dyDescent="0.35">
      <c r="B407" s="251"/>
    </row>
    <row r="408" spans="2:2" ht="18" customHeight="1" x14ac:dyDescent="0.35">
      <c r="B408" s="251"/>
    </row>
    <row r="409" spans="2:2" ht="18" customHeight="1" x14ac:dyDescent="0.35">
      <c r="B409" s="251"/>
    </row>
    <row r="410" spans="2:2" ht="18" customHeight="1" x14ac:dyDescent="0.35">
      <c r="B410" s="251"/>
    </row>
    <row r="411" spans="2:2" ht="18" customHeight="1" x14ac:dyDescent="0.35">
      <c r="B411" s="251"/>
    </row>
    <row r="412" spans="2:2" ht="18" customHeight="1" x14ac:dyDescent="0.35">
      <c r="B412" s="251"/>
    </row>
    <row r="413" spans="2:2" ht="18" customHeight="1" x14ac:dyDescent="0.35">
      <c r="B413" s="251"/>
    </row>
    <row r="414" spans="2:2" ht="18" customHeight="1" x14ac:dyDescent="0.35">
      <c r="B414" s="251"/>
    </row>
    <row r="415" spans="2:2" ht="18" customHeight="1" x14ac:dyDescent="0.35">
      <c r="B415" s="251"/>
    </row>
    <row r="416" spans="2:2" ht="18" customHeight="1" x14ac:dyDescent="0.35">
      <c r="B416" s="251"/>
    </row>
    <row r="417" spans="2:2" ht="18" customHeight="1" x14ac:dyDescent="0.35">
      <c r="B417" s="251"/>
    </row>
    <row r="418" spans="2:2" ht="18" customHeight="1" x14ac:dyDescent="0.35">
      <c r="B418" s="251"/>
    </row>
    <row r="419" spans="2:2" ht="18" customHeight="1" x14ac:dyDescent="0.35">
      <c r="B419" s="251"/>
    </row>
    <row r="420" spans="2:2" ht="18" customHeight="1" x14ac:dyDescent="0.35">
      <c r="B420" s="251"/>
    </row>
    <row r="421" spans="2:2" ht="18" customHeight="1" x14ac:dyDescent="0.35">
      <c r="B421" s="251"/>
    </row>
    <row r="422" spans="2:2" ht="18" customHeight="1" x14ac:dyDescent="0.35">
      <c r="B422" s="251"/>
    </row>
    <row r="423" spans="2:2" ht="18" customHeight="1" x14ac:dyDescent="0.35">
      <c r="B423" s="251"/>
    </row>
    <row r="424" spans="2:2" ht="18" customHeight="1" x14ac:dyDescent="0.35">
      <c r="B424" s="251"/>
    </row>
    <row r="425" spans="2:2" ht="18" customHeight="1" x14ac:dyDescent="0.35">
      <c r="B425" s="251"/>
    </row>
    <row r="426" spans="2:2" ht="18" customHeight="1" x14ac:dyDescent="0.35">
      <c r="B426" s="251"/>
    </row>
    <row r="427" spans="2:2" ht="18" customHeight="1" x14ac:dyDescent="0.35">
      <c r="B427" s="251"/>
    </row>
    <row r="428" spans="2:2" ht="18" customHeight="1" x14ac:dyDescent="0.35">
      <c r="B428" s="251"/>
    </row>
    <row r="429" spans="2:2" ht="18" customHeight="1" x14ac:dyDescent="0.35">
      <c r="B429" s="251"/>
    </row>
    <row r="430" spans="2:2" ht="18" customHeight="1" x14ac:dyDescent="0.35">
      <c r="B430" s="251"/>
    </row>
    <row r="431" spans="2:2" ht="18" customHeight="1" x14ac:dyDescent="0.35">
      <c r="B431" s="251"/>
    </row>
    <row r="432" spans="2:2" ht="18" customHeight="1" x14ac:dyDescent="0.35">
      <c r="B432" s="251"/>
    </row>
    <row r="433" spans="2:2" ht="18" customHeight="1" x14ac:dyDescent="0.35">
      <c r="B433" s="251"/>
    </row>
    <row r="434" spans="2:2" ht="18" customHeight="1" x14ac:dyDescent="0.35">
      <c r="B434" s="251"/>
    </row>
    <row r="435" spans="2:2" ht="18" customHeight="1" x14ac:dyDescent="0.35">
      <c r="B435" s="251"/>
    </row>
    <row r="436" spans="2:2" ht="18" customHeight="1" x14ac:dyDescent="0.35">
      <c r="B436" s="251"/>
    </row>
    <row r="437" spans="2:2" ht="18" customHeight="1" x14ac:dyDescent="0.35">
      <c r="B437" s="251"/>
    </row>
    <row r="438" spans="2:2" ht="18" customHeight="1" x14ac:dyDescent="0.35">
      <c r="B438" s="251"/>
    </row>
    <row r="439" spans="2:2" ht="18" customHeight="1" x14ac:dyDescent="0.35">
      <c r="B439" s="251"/>
    </row>
    <row r="440" spans="2:2" ht="18" customHeight="1" x14ac:dyDescent="0.35">
      <c r="B440" s="251"/>
    </row>
    <row r="441" spans="2:2" ht="18" customHeight="1" x14ac:dyDescent="0.35">
      <c r="B441" s="251"/>
    </row>
    <row r="442" spans="2:2" ht="18" customHeight="1" x14ac:dyDescent="0.35">
      <c r="B442" s="251"/>
    </row>
    <row r="443" spans="2:2" ht="18" customHeight="1" x14ac:dyDescent="0.35">
      <c r="B443" s="251"/>
    </row>
    <row r="444" spans="2:2" ht="18" customHeight="1" x14ac:dyDescent="0.35">
      <c r="B444" s="251"/>
    </row>
    <row r="445" spans="2:2" ht="18" customHeight="1" x14ac:dyDescent="0.35">
      <c r="B445" s="251"/>
    </row>
    <row r="446" spans="2:2" ht="18" customHeight="1" x14ac:dyDescent="0.35">
      <c r="B446" s="251"/>
    </row>
    <row r="447" spans="2:2" ht="18" customHeight="1" x14ac:dyDescent="0.35">
      <c r="B447" s="251"/>
    </row>
    <row r="448" spans="2:2" ht="18" customHeight="1" x14ac:dyDescent="0.35">
      <c r="B448" s="251"/>
    </row>
    <row r="449" spans="2:2" ht="18" customHeight="1" x14ac:dyDescent="0.35">
      <c r="B449" s="251"/>
    </row>
    <row r="450" spans="2:2" ht="18" customHeight="1" x14ac:dyDescent="0.35">
      <c r="B450" s="251"/>
    </row>
    <row r="451" spans="2:2" ht="18" customHeight="1" x14ac:dyDescent="0.35">
      <c r="B451" s="251"/>
    </row>
    <row r="452" spans="2:2" ht="18" customHeight="1" x14ac:dyDescent="0.35">
      <c r="B452" s="251"/>
    </row>
    <row r="453" spans="2:2" ht="18" customHeight="1" x14ac:dyDescent="0.35">
      <c r="B453" s="251"/>
    </row>
    <row r="454" spans="2:2" ht="18" customHeight="1" x14ac:dyDescent="0.35">
      <c r="B454" s="251"/>
    </row>
    <row r="455" spans="2:2" ht="18" customHeight="1" x14ac:dyDescent="0.35">
      <c r="B455" s="251"/>
    </row>
    <row r="456" spans="2:2" ht="18" customHeight="1" x14ac:dyDescent="0.35">
      <c r="B456" s="251"/>
    </row>
    <row r="457" spans="2:2" ht="18" customHeight="1" x14ac:dyDescent="0.35">
      <c r="B457" s="251"/>
    </row>
    <row r="458" spans="2:2" ht="18" customHeight="1" x14ac:dyDescent="0.35">
      <c r="B458" s="251"/>
    </row>
    <row r="459" spans="2:2" ht="18" customHeight="1" x14ac:dyDescent="0.35">
      <c r="B459" s="251"/>
    </row>
    <row r="460" spans="2:2" ht="18" customHeight="1" x14ac:dyDescent="0.35">
      <c r="B460" s="251"/>
    </row>
    <row r="461" spans="2:2" ht="18" customHeight="1" x14ac:dyDescent="0.35">
      <c r="B461" s="251"/>
    </row>
    <row r="462" spans="2:2" ht="18" customHeight="1" x14ac:dyDescent="0.35">
      <c r="B462" s="251"/>
    </row>
    <row r="463" spans="2:2" ht="18" customHeight="1" x14ac:dyDescent="0.35">
      <c r="B463" s="251"/>
    </row>
    <row r="464" spans="2:2" ht="18" customHeight="1" x14ac:dyDescent="0.35">
      <c r="B464" s="251"/>
    </row>
    <row r="465" spans="2:2" ht="18" customHeight="1" x14ac:dyDescent="0.35">
      <c r="B465" s="251"/>
    </row>
    <row r="466" spans="2:2" ht="18" customHeight="1" x14ac:dyDescent="0.35">
      <c r="B466" s="251"/>
    </row>
    <row r="467" spans="2:2" ht="18" customHeight="1" x14ac:dyDescent="0.35">
      <c r="B467" s="251"/>
    </row>
    <row r="468" spans="2:2" ht="18" customHeight="1" x14ac:dyDescent="0.35">
      <c r="B468" s="251"/>
    </row>
    <row r="469" spans="2:2" ht="18" customHeight="1" x14ac:dyDescent="0.35">
      <c r="B469" s="251"/>
    </row>
    <row r="470" spans="2:2" ht="18" customHeight="1" x14ac:dyDescent="0.35">
      <c r="B470" s="251"/>
    </row>
    <row r="471" spans="2:2" ht="18" customHeight="1" x14ac:dyDescent="0.35">
      <c r="B471" s="251"/>
    </row>
    <row r="472" spans="2:2" ht="18" customHeight="1" x14ac:dyDescent="0.35">
      <c r="B472" s="251"/>
    </row>
    <row r="473" spans="2:2" ht="18" customHeight="1" x14ac:dyDescent="0.35">
      <c r="B473" s="251"/>
    </row>
    <row r="474" spans="2:2" ht="18" customHeight="1" x14ac:dyDescent="0.35">
      <c r="B474" s="251"/>
    </row>
    <row r="475" spans="2:2" ht="18" customHeight="1" x14ac:dyDescent="0.35">
      <c r="B475" s="251"/>
    </row>
    <row r="476" spans="2:2" ht="18" customHeight="1" x14ac:dyDescent="0.35">
      <c r="B476" s="251"/>
    </row>
    <row r="477" spans="2:2" ht="18" customHeight="1" x14ac:dyDescent="0.35">
      <c r="B477" s="251"/>
    </row>
    <row r="478" spans="2:2" ht="18" customHeight="1" x14ac:dyDescent="0.35">
      <c r="B478" s="251"/>
    </row>
    <row r="479" spans="2:2" ht="18" customHeight="1" x14ac:dyDescent="0.35">
      <c r="B479" s="251"/>
    </row>
    <row r="480" spans="2:2" ht="18" customHeight="1" x14ac:dyDescent="0.35">
      <c r="B480" s="251"/>
    </row>
    <row r="481" spans="2:2" ht="18" customHeight="1" x14ac:dyDescent="0.35">
      <c r="B481" s="251"/>
    </row>
    <row r="482" spans="2:2" ht="18" customHeight="1" x14ac:dyDescent="0.35">
      <c r="B482" s="251"/>
    </row>
    <row r="483" spans="2:2" ht="18" customHeight="1" x14ac:dyDescent="0.35">
      <c r="B483" s="251"/>
    </row>
    <row r="484" spans="2:2" ht="18" customHeight="1" x14ac:dyDescent="0.35">
      <c r="B484" s="251"/>
    </row>
    <row r="485" spans="2:2" ht="18" customHeight="1" x14ac:dyDescent="0.35">
      <c r="B485" s="251"/>
    </row>
    <row r="486" spans="2:2" ht="18" customHeight="1" x14ac:dyDescent="0.35">
      <c r="B486" s="251"/>
    </row>
    <row r="487" spans="2:2" ht="18" customHeight="1" x14ac:dyDescent="0.35">
      <c r="B487" s="251"/>
    </row>
    <row r="488" spans="2:2" ht="18" customHeight="1" x14ac:dyDescent="0.35">
      <c r="B488" s="251"/>
    </row>
    <row r="489" spans="2:2" ht="18" customHeight="1" x14ac:dyDescent="0.35">
      <c r="B489" s="251"/>
    </row>
    <row r="490" spans="2:2" ht="18" customHeight="1" x14ac:dyDescent="0.35">
      <c r="B490" s="251"/>
    </row>
    <row r="491" spans="2:2" ht="18" customHeight="1" x14ac:dyDescent="0.35">
      <c r="B491" s="251"/>
    </row>
    <row r="492" spans="2:2" ht="18" customHeight="1" x14ac:dyDescent="0.35">
      <c r="B492" s="251"/>
    </row>
    <row r="493" spans="2:2" ht="18" customHeight="1" x14ac:dyDescent="0.35">
      <c r="B493" s="251"/>
    </row>
    <row r="494" spans="2:2" ht="18" customHeight="1" x14ac:dyDescent="0.35">
      <c r="B494" s="251"/>
    </row>
    <row r="495" spans="2:2" ht="18" customHeight="1" x14ac:dyDescent="0.35">
      <c r="B495" s="251"/>
    </row>
    <row r="496" spans="2:2" ht="18" customHeight="1" x14ac:dyDescent="0.35">
      <c r="B496" s="251"/>
    </row>
    <row r="497" spans="2:2" ht="18" customHeight="1" x14ac:dyDescent="0.35">
      <c r="B497" s="251"/>
    </row>
    <row r="498" spans="2:2" ht="18" customHeight="1" x14ac:dyDescent="0.35">
      <c r="B498" s="251"/>
    </row>
    <row r="499" spans="2:2" ht="18" customHeight="1" x14ac:dyDescent="0.35">
      <c r="B499" s="251"/>
    </row>
    <row r="500" spans="2:2" ht="18" customHeight="1" x14ac:dyDescent="0.35">
      <c r="B500" s="251"/>
    </row>
    <row r="501" spans="2:2" ht="18" customHeight="1" x14ac:dyDescent="0.35">
      <c r="B501" s="251"/>
    </row>
    <row r="502" spans="2:2" ht="18" customHeight="1" x14ac:dyDescent="0.35">
      <c r="B502" s="251"/>
    </row>
    <row r="503" spans="2:2" ht="18" customHeight="1" x14ac:dyDescent="0.35">
      <c r="B503" s="251"/>
    </row>
    <row r="504" spans="2:2" ht="18" customHeight="1" x14ac:dyDescent="0.35">
      <c r="B504" s="251"/>
    </row>
    <row r="505" spans="2:2" ht="18" customHeight="1" x14ac:dyDescent="0.35">
      <c r="B505" s="251"/>
    </row>
    <row r="506" spans="2:2" ht="18" customHeight="1" x14ac:dyDescent="0.35">
      <c r="B506" s="251"/>
    </row>
    <row r="507" spans="2:2" ht="18" customHeight="1" x14ac:dyDescent="0.35">
      <c r="B507" s="251"/>
    </row>
    <row r="508" spans="2:2" ht="18" customHeight="1" x14ac:dyDescent="0.35">
      <c r="B508" s="251"/>
    </row>
    <row r="509" spans="2:2" ht="18" customHeight="1" x14ac:dyDescent="0.35">
      <c r="B509" s="251"/>
    </row>
    <row r="510" spans="2:2" ht="18" customHeight="1" x14ac:dyDescent="0.35">
      <c r="B510" s="251"/>
    </row>
    <row r="511" spans="2:2" ht="18" customHeight="1" x14ac:dyDescent="0.35">
      <c r="B511" s="251"/>
    </row>
    <row r="512" spans="2:2" ht="18" customHeight="1" x14ac:dyDescent="0.35">
      <c r="B512" s="251"/>
    </row>
    <row r="513" spans="2:2" ht="18" customHeight="1" x14ac:dyDescent="0.35">
      <c r="B513" s="251"/>
    </row>
    <row r="514" spans="2:2" ht="18" customHeight="1" x14ac:dyDescent="0.35">
      <c r="B514" s="251"/>
    </row>
    <row r="515" spans="2:2" ht="18" customHeight="1" x14ac:dyDescent="0.35">
      <c r="B515" s="251"/>
    </row>
    <row r="516" spans="2:2" ht="18" customHeight="1" x14ac:dyDescent="0.35">
      <c r="B516" s="251"/>
    </row>
    <row r="517" spans="2:2" ht="18" customHeight="1" x14ac:dyDescent="0.35">
      <c r="B517" s="251"/>
    </row>
    <row r="518" spans="2:2" ht="18" customHeight="1" x14ac:dyDescent="0.35">
      <c r="B518" s="251"/>
    </row>
    <row r="519" spans="2:2" ht="18" customHeight="1" x14ac:dyDescent="0.35">
      <c r="B519" s="251"/>
    </row>
    <row r="520" spans="2:2" ht="18" customHeight="1" x14ac:dyDescent="0.35">
      <c r="B520" s="251"/>
    </row>
    <row r="521" spans="2:2" ht="18" customHeight="1" x14ac:dyDescent="0.35">
      <c r="B521" s="251"/>
    </row>
    <row r="522" spans="2:2" ht="18" customHeight="1" x14ac:dyDescent="0.35">
      <c r="B522" s="251"/>
    </row>
    <row r="523" spans="2:2" ht="18" customHeight="1" x14ac:dyDescent="0.35">
      <c r="B523" s="251"/>
    </row>
    <row r="524" spans="2:2" ht="18" customHeight="1" x14ac:dyDescent="0.35">
      <c r="B524" s="251"/>
    </row>
    <row r="525" spans="2:2" ht="18" customHeight="1" x14ac:dyDescent="0.35">
      <c r="B525" s="251"/>
    </row>
    <row r="526" spans="2:2" ht="18" customHeight="1" x14ac:dyDescent="0.35">
      <c r="B526" s="251"/>
    </row>
    <row r="527" spans="2:2" ht="18" customHeight="1" x14ac:dyDescent="0.35">
      <c r="B527" s="251"/>
    </row>
    <row r="528" spans="2:2" ht="18" customHeight="1" x14ac:dyDescent="0.35">
      <c r="B528" s="251"/>
    </row>
    <row r="529" spans="2:2" ht="18" customHeight="1" x14ac:dyDescent="0.35">
      <c r="B529" s="251"/>
    </row>
    <row r="530" spans="2:2" ht="18" customHeight="1" x14ac:dyDescent="0.35">
      <c r="B530" s="251"/>
    </row>
    <row r="531" spans="2:2" ht="18" customHeight="1" x14ac:dyDescent="0.35">
      <c r="B531" s="251"/>
    </row>
    <row r="532" spans="2:2" ht="18" customHeight="1" x14ac:dyDescent="0.35">
      <c r="B532" s="251"/>
    </row>
    <row r="533" spans="2:2" ht="18" customHeight="1" x14ac:dyDescent="0.35">
      <c r="B533" s="251"/>
    </row>
    <row r="534" spans="2:2" ht="18" customHeight="1" x14ac:dyDescent="0.35">
      <c r="B534" s="251"/>
    </row>
    <row r="535" spans="2:2" ht="18" customHeight="1" x14ac:dyDescent="0.35">
      <c r="B535" s="251"/>
    </row>
    <row r="536" spans="2:2" ht="18" customHeight="1" x14ac:dyDescent="0.35">
      <c r="B536" s="251"/>
    </row>
    <row r="537" spans="2:2" ht="18" customHeight="1" x14ac:dyDescent="0.35">
      <c r="B537" s="251"/>
    </row>
    <row r="538" spans="2:2" ht="18" customHeight="1" x14ac:dyDescent="0.35">
      <c r="B538" s="251"/>
    </row>
    <row r="539" spans="2:2" ht="18" customHeight="1" x14ac:dyDescent="0.35">
      <c r="B539" s="251"/>
    </row>
    <row r="540" spans="2:2" ht="18" customHeight="1" x14ac:dyDescent="0.35">
      <c r="B540" s="251"/>
    </row>
    <row r="541" spans="2:2" ht="18" customHeight="1" x14ac:dyDescent="0.35">
      <c r="B541" s="251"/>
    </row>
    <row r="542" spans="2:2" ht="18" customHeight="1" x14ac:dyDescent="0.35">
      <c r="B542" s="251"/>
    </row>
    <row r="543" spans="2:2" ht="18" customHeight="1" x14ac:dyDescent="0.35">
      <c r="B543" s="251"/>
    </row>
    <row r="544" spans="2:2" ht="18" customHeight="1" x14ac:dyDescent="0.35">
      <c r="B544" s="251"/>
    </row>
    <row r="545" spans="2:2" ht="18" customHeight="1" x14ac:dyDescent="0.35">
      <c r="B545" s="251"/>
    </row>
    <row r="546" spans="2:2" ht="18" customHeight="1" x14ac:dyDescent="0.35">
      <c r="B546" s="251"/>
    </row>
    <row r="547" spans="2:2" ht="18" customHeight="1" x14ac:dyDescent="0.35">
      <c r="B547" s="251"/>
    </row>
    <row r="548" spans="2:2" ht="18" customHeight="1" x14ac:dyDescent="0.35">
      <c r="B548" s="251"/>
    </row>
    <row r="549" spans="2:2" ht="18" customHeight="1" x14ac:dyDescent="0.35">
      <c r="B549" s="251"/>
    </row>
    <row r="550" spans="2:2" ht="18" customHeight="1" x14ac:dyDescent="0.35">
      <c r="B550" s="251"/>
    </row>
    <row r="551" spans="2:2" ht="18" customHeight="1" x14ac:dyDescent="0.35">
      <c r="B551" s="251"/>
    </row>
    <row r="552" spans="2:2" ht="18" customHeight="1" x14ac:dyDescent="0.35">
      <c r="B552" s="251"/>
    </row>
    <row r="553" spans="2:2" ht="18" customHeight="1" x14ac:dyDescent="0.35">
      <c r="B553" s="251"/>
    </row>
    <row r="554" spans="2:2" ht="18" customHeight="1" x14ac:dyDescent="0.35">
      <c r="B554" s="251"/>
    </row>
    <row r="555" spans="2:2" ht="18" customHeight="1" x14ac:dyDescent="0.35">
      <c r="B555" s="251"/>
    </row>
    <row r="556" spans="2:2" ht="18" customHeight="1" x14ac:dyDescent="0.35">
      <c r="B556" s="251"/>
    </row>
    <row r="557" spans="2:2" ht="18" customHeight="1" x14ac:dyDescent="0.35">
      <c r="B557" s="251"/>
    </row>
    <row r="558" spans="2:2" ht="18" customHeight="1" x14ac:dyDescent="0.35">
      <c r="B558" s="251"/>
    </row>
    <row r="559" spans="2:2" ht="18" customHeight="1" x14ac:dyDescent="0.35">
      <c r="B559" s="251"/>
    </row>
    <row r="560" spans="2:2" ht="18" customHeight="1" x14ac:dyDescent="0.35">
      <c r="B560" s="251"/>
    </row>
    <row r="561" spans="2:2" ht="18" customHeight="1" x14ac:dyDescent="0.35">
      <c r="B561" s="251"/>
    </row>
    <row r="562" spans="2:2" ht="18" customHeight="1" x14ac:dyDescent="0.35">
      <c r="B562" s="251"/>
    </row>
    <row r="563" spans="2:2" ht="18" customHeight="1" x14ac:dyDescent="0.35">
      <c r="B563" s="251"/>
    </row>
    <row r="564" spans="2:2" ht="18" customHeight="1" x14ac:dyDescent="0.35">
      <c r="B564" s="251"/>
    </row>
    <row r="565" spans="2:2" ht="18" customHeight="1" x14ac:dyDescent="0.35">
      <c r="B565" s="251"/>
    </row>
    <row r="566" spans="2:2" ht="18" customHeight="1" x14ac:dyDescent="0.35">
      <c r="B566" s="251"/>
    </row>
    <row r="567" spans="2:2" ht="18" customHeight="1" x14ac:dyDescent="0.35">
      <c r="B567" s="251"/>
    </row>
    <row r="568" spans="2:2" ht="18" customHeight="1" x14ac:dyDescent="0.35">
      <c r="B568" s="251"/>
    </row>
    <row r="569" spans="2:2" ht="18" customHeight="1" x14ac:dyDescent="0.35">
      <c r="B569" s="251"/>
    </row>
    <row r="570" spans="2:2" ht="18" customHeight="1" x14ac:dyDescent="0.35">
      <c r="B570" s="251"/>
    </row>
    <row r="571" spans="2:2" ht="18" customHeight="1" x14ac:dyDescent="0.35">
      <c r="B571" s="251"/>
    </row>
    <row r="572" spans="2:2" ht="18" customHeight="1" x14ac:dyDescent="0.35">
      <c r="B572" s="251"/>
    </row>
    <row r="573" spans="2:2" ht="18" customHeight="1" x14ac:dyDescent="0.35">
      <c r="B573" s="251"/>
    </row>
    <row r="574" spans="2:2" ht="18" customHeight="1" x14ac:dyDescent="0.35">
      <c r="B574" s="251"/>
    </row>
    <row r="575" spans="2:2" ht="18" customHeight="1" x14ac:dyDescent="0.35">
      <c r="B575" s="251"/>
    </row>
    <row r="576" spans="2:2" ht="18" customHeight="1" x14ac:dyDescent="0.35">
      <c r="B576" s="251"/>
    </row>
    <row r="577" spans="2:2" ht="18" customHeight="1" x14ac:dyDescent="0.35">
      <c r="B577" s="251"/>
    </row>
    <row r="578" spans="2:2" ht="18" customHeight="1" x14ac:dyDescent="0.35">
      <c r="B578" s="251"/>
    </row>
    <row r="579" spans="2:2" ht="18" customHeight="1" x14ac:dyDescent="0.35">
      <c r="B579" s="251"/>
    </row>
    <row r="580" spans="2:2" ht="18" customHeight="1" x14ac:dyDescent="0.35">
      <c r="B580" s="251"/>
    </row>
    <row r="581" spans="2:2" ht="18" customHeight="1" x14ac:dyDescent="0.35">
      <c r="B581" s="251"/>
    </row>
    <row r="582" spans="2:2" ht="18" customHeight="1" x14ac:dyDescent="0.35">
      <c r="B582" s="251"/>
    </row>
    <row r="583" spans="2:2" ht="18" customHeight="1" x14ac:dyDescent="0.35">
      <c r="B583" s="251"/>
    </row>
    <row r="584" spans="2:2" ht="18" customHeight="1" x14ac:dyDescent="0.35">
      <c r="B584" s="251"/>
    </row>
    <row r="585" spans="2:2" ht="18" customHeight="1" x14ac:dyDescent="0.35">
      <c r="B585" s="251"/>
    </row>
    <row r="586" spans="2:2" ht="18" customHeight="1" x14ac:dyDescent="0.35">
      <c r="B586" s="251"/>
    </row>
    <row r="587" spans="2:2" ht="18" customHeight="1" x14ac:dyDescent="0.35">
      <c r="B587" s="251"/>
    </row>
    <row r="588" spans="2:2" ht="18" customHeight="1" x14ac:dyDescent="0.35">
      <c r="B588" s="251"/>
    </row>
    <row r="589" spans="2:2" ht="18" customHeight="1" x14ac:dyDescent="0.35">
      <c r="B589" s="251"/>
    </row>
    <row r="590" spans="2:2" ht="18" customHeight="1" x14ac:dyDescent="0.35">
      <c r="B590" s="251"/>
    </row>
    <row r="591" spans="2:2" ht="18" customHeight="1" x14ac:dyDescent="0.35">
      <c r="B591" s="251"/>
    </row>
    <row r="592" spans="2:2" ht="18" customHeight="1" x14ac:dyDescent="0.35">
      <c r="B592" s="251"/>
    </row>
    <row r="593" spans="2:2" ht="18" customHeight="1" x14ac:dyDescent="0.35">
      <c r="B593" s="251"/>
    </row>
    <row r="594" spans="2:2" ht="18" customHeight="1" x14ac:dyDescent="0.35">
      <c r="B594" s="251"/>
    </row>
    <row r="595" spans="2:2" ht="18" customHeight="1" x14ac:dyDescent="0.35">
      <c r="B595" s="251"/>
    </row>
    <row r="596" spans="2:2" ht="18" customHeight="1" x14ac:dyDescent="0.35">
      <c r="B596" s="251"/>
    </row>
    <row r="597" spans="2:2" ht="18" customHeight="1" x14ac:dyDescent="0.35">
      <c r="B597" s="251"/>
    </row>
    <row r="598" spans="2:2" ht="18" customHeight="1" x14ac:dyDescent="0.35">
      <c r="B598" s="251"/>
    </row>
    <row r="599" spans="2:2" ht="18" customHeight="1" x14ac:dyDescent="0.35">
      <c r="B599" s="251"/>
    </row>
    <row r="600" spans="2:2" ht="18" customHeight="1" x14ac:dyDescent="0.35">
      <c r="B600" s="251"/>
    </row>
    <row r="601" spans="2:2" ht="18" customHeight="1" x14ac:dyDescent="0.35">
      <c r="B601" s="251"/>
    </row>
    <row r="602" spans="2:2" ht="18" customHeight="1" x14ac:dyDescent="0.35">
      <c r="B602" s="251"/>
    </row>
    <row r="603" spans="2:2" ht="18" customHeight="1" x14ac:dyDescent="0.35">
      <c r="B603" s="251"/>
    </row>
    <row r="604" spans="2:2" ht="18" customHeight="1" x14ac:dyDescent="0.35">
      <c r="B604" s="251"/>
    </row>
    <row r="605" spans="2:2" ht="18" customHeight="1" x14ac:dyDescent="0.35">
      <c r="B605" s="251"/>
    </row>
    <row r="606" spans="2:2" ht="18" customHeight="1" x14ac:dyDescent="0.35">
      <c r="B606" s="251"/>
    </row>
    <row r="607" spans="2:2" ht="18" customHeight="1" x14ac:dyDescent="0.35">
      <c r="B607" s="251"/>
    </row>
    <row r="608" spans="2:2" ht="18" customHeight="1" x14ac:dyDescent="0.35">
      <c r="B608" s="251"/>
    </row>
    <row r="609" spans="2:2" ht="18" customHeight="1" x14ac:dyDescent="0.35">
      <c r="B609" s="251"/>
    </row>
    <row r="610" spans="2:2" ht="18" customHeight="1" x14ac:dyDescent="0.35">
      <c r="B610" s="251"/>
    </row>
    <row r="611" spans="2:2" ht="18" customHeight="1" x14ac:dyDescent="0.35">
      <c r="B611" s="251"/>
    </row>
    <row r="612" spans="2:2" ht="18" customHeight="1" x14ac:dyDescent="0.35">
      <c r="B612" s="251"/>
    </row>
    <row r="613" spans="2:2" ht="18" customHeight="1" x14ac:dyDescent="0.35">
      <c r="B613" s="251"/>
    </row>
    <row r="614" spans="2:2" ht="18" customHeight="1" x14ac:dyDescent="0.35">
      <c r="B614" s="251"/>
    </row>
    <row r="615" spans="2:2" ht="18" customHeight="1" x14ac:dyDescent="0.35">
      <c r="B615" s="251"/>
    </row>
    <row r="616" spans="2:2" ht="18" customHeight="1" x14ac:dyDescent="0.35">
      <c r="B616" s="251"/>
    </row>
    <row r="617" spans="2:2" ht="18" customHeight="1" x14ac:dyDescent="0.35">
      <c r="B617" s="251"/>
    </row>
    <row r="618" spans="2:2" ht="18" customHeight="1" x14ac:dyDescent="0.35">
      <c r="B618" s="251"/>
    </row>
    <row r="619" spans="2:2" ht="18" customHeight="1" x14ac:dyDescent="0.35">
      <c r="B619" s="251"/>
    </row>
    <row r="620" spans="2:2" ht="18" customHeight="1" x14ac:dyDescent="0.35">
      <c r="B620" s="251"/>
    </row>
    <row r="621" spans="2:2" ht="18" customHeight="1" x14ac:dyDescent="0.35">
      <c r="B621" s="251"/>
    </row>
    <row r="622" spans="2:2" ht="18" customHeight="1" x14ac:dyDescent="0.35">
      <c r="B622" s="251"/>
    </row>
    <row r="623" spans="2:2" ht="18" customHeight="1" x14ac:dyDescent="0.35">
      <c r="B623" s="251"/>
    </row>
    <row r="624" spans="2:2" ht="18" customHeight="1" x14ac:dyDescent="0.35">
      <c r="B624" s="251"/>
    </row>
    <row r="625" spans="2:2" ht="18" customHeight="1" x14ac:dyDescent="0.35">
      <c r="B625" s="251"/>
    </row>
    <row r="626" spans="2:2" ht="18" customHeight="1" x14ac:dyDescent="0.35">
      <c r="B626" s="251"/>
    </row>
    <row r="627" spans="2:2" ht="18" customHeight="1" x14ac:dyDescent="0.35">
      <c r="B627" s="251"/>
    </row>
    <row r="628" spans="2:2" ht="18" customHeight="1" x14ac:dyDescent="0.35">
      <c r="B628" s="251"/>
    </row>
    <row r="629" spans="2:2" ht="18" customHeight="1" x14ac:dyDescent="0.35">
      <c r="B629" s="251"/>
    </row>
    <row r="630" spans="2:2" ht="18" customHeight="1" x14ac:dyDescent="0.35">
      <c r="B630" s="251"/>
    </row>
    <row r="631" spans="2:2" ht="18" customHeight="1" x14ac:dyDescent="0.35">
      <c r="B631" s="251"/>
    </row>
    <row r="632" spans="2:2" ht="18" customHeight="1" x14ac:dyDescent="0.35">
      <c r="B632" s="251"/>
    </row>
    <row r="633" spans="2:2" ht="18" customHeight="1" x14ac:dyDescent="0.35">
      <c r="B633" s="251"/>
    </row>
    <row r="634" spans="2:2" ht="18" customHeight="1" x14ac:dyDescent="0.35">
      <c r="B634" s="251"/>
    </row>
    <row r="635" spans="2:2" ht="18" customHeight="1" x14ac:dyDescent="0.35">
      <c r="B635" s="251"/>
    </row>
    <row r="636" spans="2:2" ht="18" customHeight="1" x14ac:dyDescent="0.35">
      <c r="B636" s="251"/>
    </row>
    <row r="637" spans="2:2" ht="18" customHeight="1" x14ac:dyDescent="0.35">
      <c r="B637" s="251"/>
    </row>
    <row r="638" spans="2:2" ht="18" customHeight="1" x14ac:dyDescent="0.35">
      <c r="B638" s="251"/>
    </row>
    <row r="639" spans="2:2" ht="18" customHeight="1" x14ac:dyDescent="0.35">
      <c r="B639" s="251"/>
    </row>
    <row r="640" spans="2:2" ht="18" customHeight="1" x14ac:dyDescent="0.35">
      <c r="B640" s="251"/>
    </row>
    <row r="641" spans="2:2" ht="18" customHeight="1" x14ac:dyDescent="0.35">
      <c r="B641" s="251"/>
    </row>
    <row r="642" spans="2:2" ht="18" customHeight="1" x14ac:dyDescent="0.35">
      <c r="B642" s="251"/>
    </row>
    <row r="643" spans="2:2" ht="18" customHeight="1" x14ac:dyDescent="0.35">
      <c r="B643" s="251"/>
    </row>
    <row r="644" spans="2:2" ht="18" customHeight="1" x14ac:dyDescent="0.35">
      <c r="B644" s="251"/>
    </row>
    <row r="645" spans="2:2" ht="18" customHeight="1" x14ac:dyDescent="0.35">
      <c r="B645" s="251"/>
    </row>
    <row r="646" spans="2:2" ht="18" customHeight="1" x14ac:dyDescent="0.35">
      <c r="B646" s="251"/>
    </row>
    <row r="647" spans="2:2" ht="18" customHeight="1" x14ac:dyDescent="0.35">
      <c r="B647" s="251"/>
    </row>
    <row r="648" spans="2:2" ht="18" customHeight="1" x14ac:dyDescent="0.35">
      <c r="B648" s="251"/>
    </row>
    <row r="649" spans="2:2" ht="18" customHeight="1" x14ac:dyDescent="0.35">
      <c r="B649" s="251"/>
    </row>
    <row r="650" spans="2:2" ht="18" customHeight="1" x14ac:dyDescent="0.35">
      <c r="B650" s="251"/>
    </row>
    <row r="651" spans="2:2" ht="18" customHeight="1" x14ac:dyDescent="0.35">
      <c r="B651" s="251"/>
    </row>
    <row r="652" spans="2:2" ht="18" customHeight="1" x14ac:dyDescent="0.35">
      <c r="B652" s="251"/>
    </row>
    <row r="653" spans="2:2" ht="18" customHeight="1" x14ac:dyDescent="0.35">
      <c r="B653" s="251"/>
    </row>
    <row r="654" spans="2:2" ht="18" customHeight="1" x14ac:dyDescent="0.35">
      <c r="B654" s="251"/>
    </row>
    <row r="655" spans="2:2" ht="18" customHeight="1" x14ac:dyDescent="0.35">
      <c r="B655" s="251"/>
    </row>
    <row r="656" spans="2:2" ht="18" customHeight="1" x14ac:dyDescent="0.35">
      <c r="B656" s="251"/>
    </row>
    <row r="657" spans="2:2" ht="18" customHeight="1" x14ac:dyDescent="0.35">
      <c r="B657" s="251"/>
    </row>
    <row r="658" spans="2:2" ht="18" customHeight="1" x14ac:dyDescent="0.35">
      <c r="B658" s="251"/>
    </row>
    <row r="659" spans="2:2" ht="18" customHeight="1" x14ac:dyDescent="0.35">
      <c r="B659" s="251"/>
    </row>
    <row r="660" spans="2:2" ht="18" customHeight="1" x14ac:dyDescent="0.35">
      <c r="B660" s="251"/>
    </row>
    <row r="661" spans="2:2" ht="18" customHeight="1" x14ac:dyDescent="0.35">
      <c r="B661" s="251"/>
    </row>
    <row r="662" spans="2:2" ht="18" customHeight="1" x14ac:dyDescent="0.35">
      <c r="B662" s="251"/>
    </row>
    <row r="663" spans="2:2" ht="18" customHeight="1" x14ac:dyDescent="0.35">
      <c r="B663" s="251"/>
    </row>
    <row r="664" spans="2:2" ht="18" customHeight="1" x14ac:dyDescent="0.35">
      <c r="B664" s="251"/>
    </row>
    <row r="665" spans="2:2" ht="18" customHeight="1" x14ac:dyDescent="0.35">
      <c r="B665" s="251"/>
    </row>
    <row r="666" spans="2:2" ht="18" customHeight="1" x14ac:dyDescent="0.35">
      <c r="B666" s="251"/>
    </row>
    <row r="667" spans="2:2" ht="18" customHeight="1" x14ac:dyDescent="0.35">
      <c r="B667" s="251"/>
    </row>
    <row r="668" spans="2:2" ht="18" customHeight="1" x14ac:dyDescent="0.35">
      <c r="B668" s="251"/>
    </row>
    <row r="669" spans="2:2" ht="18" customHeight="1" x14ac:dyDescent="0.35">
      <c r="B669" s="251"/>
    </row>
    <row r="670" spans="2:2" ht="18" customHeight="1" x14ac:dyDescent="0.35">
      <c r="B670" s="251"/>
    </row>
    <row r="671" spans="2:2" ht="18" customHeight="1" x14ac:dyDescent="0.35">
      <c r="B671" s="251"/>
    </row>
    <row r="672" spans="2:2" ht="18" customHeight="1" x14ac:dyDescent="0.35">
      <c r="B672" s="251"/>
    </row>
    <row r="673" spans="2:2" ht="18" customHeight="1" x14ac:dyDescent="0.35">
      <c r="B673" s="251"/>
    </row>
    <row r="674" spans="2:2" ht="18" customHeight="1" x14ac:dyDescent="0.35">
      <c r="B674" s="251"/>
    </row>
    <row r="675" spans="2:2" ht="18" customHeight="1" x14ac:dyDescent="0.35">
      <c r="B675" s="251"/>
    </row>
    <row r="676" spans="2:2" ht="18" customHeight="1" x14ac:dyDescent="0.35">
      <c r="B676" s="251"/>
    </row>
    <row r="677" spans="2:2" ht="18" customHeight="1" x14ac:dyDescent="0.35">
      <c r="B677" s="251"/>
    </row>
    <row r="678" spans="2:2" ht="18" customHeight="1" x14ac:dyDescent="0.35">
      <c r="B678" s="251"/>
    </row>
    <row r="679" spans="2:2" ht="18" customHeight="1" x14ac:dyDescent="0.35">
      <c r="B679" s="251"/>
    </row>
    <row r="680" spans="2:2" ht="18" customHeight="1" x14ac:dyDescent="0.35">
      <c r="B680" s="251"/>
    </row>
    <row r="681" spans="2:2" ht="18" customHeight="1" x14ac:dyDescent="0.35">
      <c r="B681" s="251"/>
    </row>
    <row r="682" spans="2:2" ht="18" customHeight="1" x14ac:dyDescent="0.35">
      <c r="B682" s="251"/>
    </row>
    <row r="683" spans="2:2" ht="18" customHeight="1" x14ac:dyDescent="0.35">
      <c r="B683" s="251"/>
    </row>
    <row r="684" spans="2:2" ht="18" customHeight="1" x14ac:dyDescent="0.35">
      <c r="B684" s="251"/>
    </row>
    <row r="685" spans="2:2" ht="18" customHeight="1" x14ac:dyDescent="0.35">
      <c r="B685" s="251"/>
    </row>
    <row r="686" spans="2:2" ht="18" customHeight="1" x14ac:dyDescent="0.35">
      <c r="B686" s="251"/>
    </row>
    <row r="687" spans="2:2" ht="18" customHeight="1" x14ac:dyDescent="0.35">
      <c r="B687" s="251"/>
    </row>
    <row r="688" spans="2:2" ht="18" customHeight="1" x14ac:dyDescent="0.35">
      <c r="B688" s="251"/>
    </row>
    <row r="689" spans="2:2" ht="18" customHeight="1" x14ac:dyDescent="0.35">
      <c r="B689" s="251"/>
    </row>
    <row r="690" spans="2:2" ht="18" customHeight="1" x14ac:dyDescent="0.35">
      <c r="B690" s="251"/>
    </row>
    <row r="691" spans="2:2" ht="18" customHeight="1" x14ac:dyDescent="0.35">
      <c r="B691" s="251"/>
    </row>
    <row r="692" spans="2:2" ht="18" customHeight="1" x14ac:dyDescent="0.35">
      <c r="B692" s="251"/>
    </row>
    <row r="693" spans="2:2" ht="18" customHeight="1" x14ac:dyDescent="0.35">
      <c r="B693" s="251"/>
    </row>
    <row r="694" spans="2:2" ht="18" customHeight="1" x14ac:dyDescent="0.35">
      <c r="B694" s="251"/>
    </row>
    <row r="695" spans="2:2" ht="18" customHeight="1" x14ac:dyDescent="0.35">
      <c r="B695" s="251"/>
    </row>
    <row r="696" spans="2:2" ht="18" customHeight="1" x14ac:dyDescent="0.35">
      <c r="B696" s="251"/>
    </row>
    <row r="697" spans="2:2" ht="18" customHeight="1" x14ac:dyDescent="0.35">
      <c r="B697" s="251"/>
    </row>
    <row r="698" spans="2:2" ht="18" customHeight="1" x14ac:dyDescent="0.35">
      <c r="B698" s="251"/>
    </row>
    <row r="699" spans="2:2" ht="18" customHeight="1" x14ac:dyDescent="0.35">
      <c r="B699" s="251"/>
    </row>
    <row r="700" spans="2:2" ht="18" customHeight="1" x14ac:dyDescent="0.35">
      <c r="B700" s="251"/>
    </row>
    <row r="701" spans="2:2" ht="18" customHeight="1" x14ac:dyDescent="0.35">
      <c r="B701" s="251"/>
    </row>
    <row r="702" spans="2:2" ht="18" customHeight="1" x14ac:dyDescent="0.35">
      <c r="B702" s="251"/>
    </row>
    <row r="703" spans="2:2" ht="18" customHeight="1" x14ac:dyDescent="0.35">
      <c r="B703" s="251"/>
    </row>
    <row r="704" spans="2:2" ht="18" customHeight="1" x14ac:dyDescent="0.35">
      <c r="B704" s="251"/>
    </row>
    <row r="705" spans="2:2" ht="18" customHeight="1" x14ac:dyDescent="0.35">
      <c r="B705" s="251"/>
    </row>
    <row r="706" spans="2:2" ht="18" customHeight="1" x14ac:dyDescent="0.35">
      <c r="B706" s="251"/>
    </row>
    <row r="707" spans="2:2" ht="18" customHeight="1" x14ac:dyDescent="0.35">
      <c r="B707" s="251"/>
    </row>
    <row r="708" spans="2:2" ht="18" customHeight="1" x14ac:dyDescent="0.35">
      <c r="B708" s="251"/>
    </row>
    <row r="709" spans="2:2" ht="18" customHeight="1" x14ac:dyDescent="0.35">
      <c r="B709" s="251"/>
    </row>
    <row r="710" spans="2:2" ht="18" customHeight="1" x14ac:dyDescent="0.35">
      <c r="B710" s="251"/>
    </row>
    <row r="711" spans="2:2" ht="18" customHeight="1" x14ac:dyDescent="0.35">
      <c r="B711" s="251"/>
    </row>
    <row r="712" spans="2:2" ht="18" customHeight="1" x14ac:dyDescent="0.35">
      <c r="B712" s="251"/>
    </row>
    <row r="713" spans="2:2" ht="18" customHeight="1" x14ac:dyDescent="0.35">
      <c r="B713" s="251"/>
    </row>
    <row r="714" spans="2:2" ht="18" customHeight="1" x14ac:dyDescent="0.35">
      <c r="B714" s="251"/>
    </row>
    <row r="715" spans="2:2" ht="18" customHeight="1" x14ac:dyDescent="0.35">
      <c r="B715" s="251"/>
    </row>
    <row r="716" spans="2:2" ht="18" customHeight="1" x14ac:dyDescent="0.35">
      <c r="B716" s="251"/>
    </row>
    <row r="717" spans="2:2" ht="18" customHeight="1" x14ac:dyDescent="0.35">
      <c r="B717" s="251"/>
    </row>
    <row r="718" spans="2:2" ht="18" customHeight="1" x14ac:dyDescent="0.35">
      <c r="B718" s="251"/>
    </row>
    <row r="719" spans="2:2" ht="18" customHeight="1" x14ac:dyDescent="0.35">
      <c r="B719" s="251"/>
    </row>
    <row r="720" spans="2:2" ht="18" customHeight="1" x14ac:dyDescent="0.35">
      <c r="B720" s="251"/>
    </row>
    <row r="721" spans="2:2" ht="18" customHeight="1" x14ac:dyDescent="0.35">
      <c r="B721" s="251"/>
    </row>
    <row r="722" spans="2:2" ht="18" customHeight="1" x14ac:dyDescent="0.35">
      <c r="B722" s="251"/>
    </row>
    <row r="723" spans="2:2" ht="18" customHeight="1" x14ac:dyDescent="0.35">
      <c r="B723" s="251"/>
    </row>
    <row r="724" spans="2:2" ht="18" customHeight="1" x14ac:dyDescent="0.35">
      <c r="B724" s="251"/>
    </row>
    <row r="725" spans="2:2" ht="18" customHeight="1" x14ac:dyDescent="0.35">
      <c r="B725" s="251"/>
    </row>
    <row r="726" spans="2:2" ht="18" customHeight="1" x14ac:dyDescent="0.35">
      <c r="B726" s="251"/>
    </row>
    <row r="727" spans="2:2" ht="18" customHeight="1" x14ac:dyDescent="0.35">
      <c r="B727" s="251"/>
    </row>
    <row r="728" spans="2:2" ht="18" customHeight="1" x14ac:dyDescent="0.35">
      <c r="B728" s="251"/>
    </row>
    <row r="729" spans="2:2" ht="18" customHeight="1" x14ac:dyDescent="0.35">
      <c r="B729" s="251"/>
    </row>
    <row r="730" spans="2:2" ht="18" customHeight="1" x14ac:dyDescent="0.35">
      <c r="B730" s="251"/>
    </row>
    <row r="731" spans="2:2" ht="18" customHeight="1" x14ac:dyDescent="0.35">
      <c r="B731" s="251"/>
    </row>
    <row r="732" spans="2:2" ht="18" customHeight="1" x14ac:dyDescent="0.35">
      <c r="B732" s="251"/>
    </row>
    <row r="733" spans="2:2" ht="18" customHeight="1" x14ac:dyDescent="0.35">
      <c r="B733" s="251"/>
    </row>
    <row r="734" spans="2:2" ht="18" customHeight="1" x14ac:dyDescent="0.35">
      <c r="B734" s="251"/>
    </row>
    <row r="735" spans="2:2" ht="18" customHeight="1" x14ac:dyDescent="0.35">
      <c r="B735" s="251"/>
    </row>
    <row r="736" spans="2:2" ht="18" customHeight="1" x14ac:dyDescent="0.35">
      <c r="B736" s="251"/>
    </row>
    <row r="737" spans="2:2" ht="18" customHeight="1" x14ac:dyDescent="0.35">
      <c r="B737" s="251"/>
    </row>
    <row r="738" spans="2:2" ht="18" customHeight="1" x14ac:dyDescent="0.35">
      <c r="B738" s="251"/>
    </row>
    <row r="739" spans="2:2" ht="18" customHeight="1" x14ac:dyDescent="0.35">
      <c r="B739" s="251"/>
    </row>
    <row r="740" spans="2:2" ht="18" customHeight="1" x14ac:dyDescent="0.35">
      <c r="B740" s="251"/>
    </row>
    <row r="741" spans="2:2" ht="18" customHeight="1" x14ac:dyDescent="0.35">
      <c r="B741" s="251"/>
    </row>
    <row r="742" spans="2:2" ht="18" customHeight="1" x14ac:dyDescent="0.35">
      <c r="B742" s="251"/>
    </row>
    <row r="743" spans="2:2" ht="18" customHeight="1" x14ac:dyDescent="0.35">
      <c r="B743" s="251"/>
    </row>
    <row r="744" spans="2:2" ht="18" customHeight="1" x14ac:dyDescent="0.35">
      <c r="B744" s="251"/>
    </row>
    <row r="745" spans="2:2" ht="18" customHeight="1" x14ac:dyDescent="0.35">
      <c r="B745" s="251"/>
    </row>
    <row r="746" spans="2:2" ht="18" customHeight="1" x14ac:dyDescent="0.35">
      <c r="B746" s="251"/>
    </row>
    <row r="747" spans="2:2" ht="18" customHeight="1" x14ac:dyDescent="0.35">
      <c r="B747" s="251"/>
    </row>
    <row r="748" spans="2:2" ht="18" customHeight="1" x14ac:dyDescent="0.35">
      <c r="B748" s="251"/>
    </row>
    <row r="749" spans="2:2" ht="18" customHeight="1" x14ac:dyDescent="0.35">
      <c r="B749" s="251"/>
    </row>
    <row r="750" spans="2:2" ht="18" customHeight="1" x14ac:dyDescent="0.35">
      <c r="B750" s="251"/>
    </row>
    <row r="751" spans="2:2" ht="18" customHeight="1" x14ac:dyDescent="0.35">
      <c r="B751" s="251"/>
    </row>
    <row r="752" spans="2:2" ht="18" customHeight="1" x14ac:dyDescent="0.35">
      <c r="B752" s="251"/>
    </row>
    <row r="753" spans="2:2" ht="18" customHeight="1" x14ac:dyDescent="0.35">
      <c r="B753" s="251"/>
    </row>
    <row r="754" spans="2:2" ht="18" customHeight="1" x14ac:dyDescent="0.35">
      <c r="B754" s="251"/>
    </row>
    <row r="755" spans="2:2" ht="18" customHeight="1" x14ac:dyDescent="0.35">
      <c r="B755" s="251"/>
    </row>
    <row r="756" spans="2:2" ht="18" customHeight="1" x14ac:dyDescent="0.35">
      <c r="B756" s="251"/>
    </row>
    <row r="757" spans="2:2" ht="18" customHeight="1" x14ac:dyDescent="0.35">
      <c r="B757" s="251"/>
    </row>
    <row r="758" spans="2:2" ht="18" customHeight="1" x14ac:dyDescent="0.35">
      <c r="B758" s="251"/>
    </row>
    <row r="759" spans="2:2" ht="18" customHeight="1" x14ac:dyDescent="0.35">
      <c r="B759" s="251"/>
    </row>
    <row r="760" spans="2:2" ht="18" customHeight="1" x14ac:dyDescent="0.35">
      <c r="B760" s="251"/>
    </row>
    <row r="761" spans="2:2" ht="18" customHeight="1" x14ac:dyDescent="0.35">
      <c r="B761" s="251"/>
    </row>
    <row r="762" spans="2:2" ht="18" customHeight="1" x14ac:dyDescent="0.35">
      <c r="B762" s="251"/>
    </row>
    <row r="763" spans="2:2" ht="18" customHeight="1" x14ac:dyDescent="0.35">
      <c r="B763" s="251"/>
    </row>
    <row r="764" spans="2:2" ht="18" customHeight="1" x14ac:dyDescent="0.35">
      <c r="B764" s="251"/>
    </row>
    <row r="765" spans="2:2" ht="18" customHeight="1" x14ac:dyDescent="0.35">
      <c r="B765" s="251"/>
    </row>
    <row r="766" spans="2:2" ht="18" customHeight="1" x14ac:dyDescent="0.35">
      <c r="B766" s="251"/>
    </row>
    <row r="767" spans="2:2" ht="18" customHeight="1" x14ac:dyDescent="0.35">
      <c r="B767" s="251"/>
    </row>
    <row r="768" spans="2:2" ht="18" customHeight="1" x14ac:dyDescent="0.35">
      <c r="B768" s="251"/>
    </row>
    <row r="769" spans="2:2" ht="18" customHeight="1" x14ac:dyDescent="0.35">
      <c r="B769" s="251"/>
    </row>
    <row r="770" spans="2:2" ht="18" customHeight="1" x14ac:dyDescent="0.35">
      <c r="B770" s="251"/>
    </row>
    <row r="771" spans="2:2" ht="18" customHeight="1" x14ac:dyDescent="0.35">
      <c r="B771" s="251"/>
    </row>
    <row r="772" spans="2:2" ht="18" customHeight="1" x14ac:dyDescent="0.35">
      <c r="B772" s="251"/>
    </row>
    <row r="773" spans="2:2" ht="18" customHeight="1" x14ac:dyDescent="0.35">
      <c r="B773" s="251"/>
    </row>
    <row r="774" spans="2:2" ht="18" customHeight="1" x14ac:dyDescent="0.35">
      <c r="B774" s="251"/>
    </row>
    <row r="775" spans="2:2" ht="18" customHeight="1" x14ac:dyDescent="0.35">
      <c r="B775" s="251"/>
    </row>
    <row r="776" spans="2:2" ht="18" customHeight="1" x14ac:dyDescent="0.35">
      <c r="B776" s="251"/>
    </row>
    <row r="777" spans="2:2" ht="18" customHeight="1" x14ac:dyDescent="0.35">
      <c r="B777" s="251"/>
    </row>
    <row r="778" spans="2:2" ht="18" customHeight="1" x14ac:dyDescent="0.35">
      <c r="B778" s="251"/>
    </row>
    <row r="779" spans="2:2" ht="18" customHeight="1" x14ac:dyDescent="0.35">
      <c r="B779" s="251"/>
    </row>
    <row r="780" spans="2:2" ht="18" customHeight="1" x14ac:dyDescent="0.35">
      <c r="B780" s="251"/>
    </row>
    <row r="781" spans="2:2" ht="18" customHeight="1" x14ac:dyDescent="0.35">
      <c r="B781" s="251"/>
    </row>
    <row r="782" spans="2:2" ht="18" customHeight="1" x14ac:dyDescent="0.35">
      <c r="B782" s="251"/>
    </row>
    <row r="783" spans="2:2" ht="18" customHeight="1" x14ac:dyDescent="0.35">
      <c r="B783" s="251"/>
    </row>
    <row r="784" spans="2:2" ht="18" customHeight="1" x14ac:dyDescent="0.35">
      <c r="B784" s="251"/>
    </row>
    <row r="785" spans="2:2" ht="18" customHeight="1" x14ac:dyDescent="0.35">
      <c r="B785" s="251"/>
    </row>
    <row r="786" spans="2:2" ht="18" customHeight="1" x14ac:dyDescent="0.35">
      <c r="B786" s="251"/>
    </row>
    <row r="787" spans="2:2" ht="18" customHeight="1" x14ac:dyDescent="0.35">
      <c r="B787" s="251"/>
    </row>
    <row r="788" spans="2:2" ht="18" customHeight="1" x14ac:dyDescent="0.35">
      <c r="B788" s="251"/>
    </row>
    <row r="789" spans="2:2" ht="18" customHeight="1" x14ac:dyDescent="0.35">
      <c r="B789" s="251"/>
    </row>
    <row r="790" spans="2:2" ht="18" customHeight="1" x14ac:dyDescent="0.35">
      <c r="B790" s="251"/>
    </row>
    <row r="791" spans="2:2" ht="18" customHeight="1" x14ac:dyDescent="0.35">
      <c r="B791" s="251"/>
    </row>
    <row r="792" spans="2:2" ht="18" customHeight="1" x14ac:dyDescent="0.35">
      <c r="B792" s="251"/>
    </row>
    <row r="793" spans="2:2" ht="18" customHeight="1" x14ac:dyDescent="0.35">
      <c r="B793" s="251"/>
    </row>
    <row r="794" spans="2:2" ht="18" customHeight="1" x14ac:dyDescent="0.35">
      <c r="B794" s="251"/>
    </row>
    <row r="795" spans="2:2" ht="18" customHeight="1" x14ac:dyDescent="0.35">
      <c r="B795" s="251"/>
    </row>
    <row r="796" spans="2:2" ht="18" customHeight="1" x14ac:dyDescent="0.35">
      <c r="B796" s="251"/>
    </row>
    <row r="797" spans="2:2" ht="18" customHeight="1" x14ac:dyDescent="0.35">
      <c r="B797" s="251"/>
    </row>
    <row r="798" spans="2:2" ht="18" customHeight="1" x14ac:dyDescent="0.35">
      <c r="B798" s="251"/>
    </row>
    <row r="799" spans="2:2" ht="18" customHeight="1" x14ac:dyDescent="0.35">
      <c r="B799" s="251"/>
    </row>
    <row r="800" spans="2:2" ht="18" customHeight="1" x14ac:dyDescent="0.35">
      <c r="B800" s="251"/>
    </row>
    <row r="801" spans="2:2" ht="18" customHeight="1" x14ac:dyDescent="0.35">
      <c r="B801" s="251"/>
    </row>
    <row r="802" spans="2:2" ht="18" customHeight="1" x14ac:dyDescent="0.35">
      <c r="B802" s="251"/>
    </row>
    <row r="803" spans="2:2" ht="18" customHeight="1" x14ac:dyDescent="0.35">
      <c r="B803" s="251"/>
    </row>
    <row r="804" spans="2:2" ht="18" customHeight="1" x14ac:dyDescent="0.35">
      <c r="B804" s="251"/>
    </row>
    <row r="805" spans="2:2" ht="18" customHeight="1" x14ac:dyDescent="0.35">
      <c r="B805" s="251"/>
    </row>
    <row r="806" spans="2:2" ht="18" customHeight="1" x14ac:dyDescent="0.35">
      <c r="B806" s="251"/>
    </row>
    <row r="807" spans="2:2" ht="18" customHeight="1" x14ac:dyDescent="0.35">
      <c r="B807" s="251"/>
    </row>
    <row r="808" spans="2:2" ht="18" customHeight="1" x14ac:dyDescent="0.35">
      <c r="B808" s="251"/>
    </row>
    <row r="809" spans="2:2" ht="18" customHeight="1" x14ac:dyDescent="0.35">
      <c r="B809" s="251"/>
    </row>
    <row r="810" spans="2:2" ht="18" customHeight="1" x14ac:dyDescent="0.35">
      <c r="B810" s="251"/>
    </row>
    <row r="811" spans="2:2" ht="18" customHeight="1" x14ac:dyDescent="0.35">
      <c r="B811" s="251"/>
    </row>
    <row r="812" spans="2:2" ht="18" customHeight="1" x14ac:dyDescent="0.35">
      <c r="B812" s="251"/>
    </row>
    <row r="813" spans="2:2" ht="18" customHeight="1" x14ac:dyDescent="0.35">
      <c r="B813" s="251"/>
    </row>
    <row r="814" spans="2:2" ht="18" customHeight="1" x14ac:dyDescent="0.35">
      <c r="B814" s="251"/>
    </row>
    <row r="815" spans="2:2" ht="18" customHeight="1" x14ac:dyDescent="0.35">
      <c r="B815" s="251"/>
    </row>
    <row r="816" spans="2:2" ht="18" customHeight="1" x14ac:dyDescent="0.35">
      <c r="B816" s="251"/>
    </row>
    <row r="817" spans="2:2" ht="18" customHeight="1" x14ac:dyDescent="0.35">
      <c r="B817" s="251"/>
    </row>
    <row r="818" spans="2:2" ht="18" customHeight="1" x14ac:dyDescent="0.35">
      <c r="B818" s="251"/>
    </row>
    <row r="819" spans="2:2" ht="18" customHeight="1" x14ac:dyDescent="0.35">
      <c r="B819" s="251"/>
    </row>
    <row r="820" spans="2:2" ht="18" customHeight="1" x14ac:dyDescent="0.35">
      <c r="B820" s="251"/>
    </row>
    <row r="821" spans="2:2" ht="18" customHeight="1" x14ac:dyDescent="0.35">
      <c r="B821" s="251"/>
    </row>
    <row r="822" spans="2:2" ht="18" customHeight="1" x14ac:dyDescent="0.35">
      <c r="B822" s="251"/>
    </row>
    <row r="823" spans="2:2" ht="18" customHeight="1" x14ac:dyDescent="0.35">
      <c r="B823" s="251"/>
    </row>
    <row r="824" spans="2:2" ht="18" customHeight="1" x14ac:dyDescent="0.35">
      <c r="B824" s="251"/>
    </row>
    <row r="825" spans="2:2" ht="18" customHeight="1" x14ac:dyDescent="0.35">
      <c r="B825" s="251"/>
    </row>
    <row r="826" spans="2:2" ht="18" customHeight="1" x14ac:dyDescent="0.35">
      <c r="B826" s="251"/>
    </row>
    <row r="827" spans="2:2" ht="18" customHeight="1" x14ac:dyDescent="0.35">
      <c r="B827" s="251"/>
    </row>
    <row r="828" spans="2:2" ht="18" customHeight="1" x14ac:dyDescent="0.35">
      <c r="B828" s="251"/>
    </row>
    <row r="829" spans="2:2" ht="18" customHeight="1" x14ac:dyDescent="0.35">
      <c r="B829" s="251"/>
    </row>
    <row r="830" spans="2:2" ht="18" customHeight="1" x14ac:dyDescent="0.35">
      <c r="B830" s="251"/>
    </row>
    <row r="831" spans="2:2" ht="18" customHeight="1" x14ac:dyDescent="0.35">
      <c r="B831" s="251"/>
    </row>
    <row r="832" spans="2:2" ht="18" customHeight="1" x14ac:dyDescent="0.35">
      <c r="B832" s="251"/>
    </row>
    <row r="833" spans="2:2" ht="18" customHeight="1" x14ac:dyDescent="0.35">
      <c r="B833" s="251"/>
    </row>
    <row r="834" spans="2:2" ht="18" customHeight="1" x14ac:dyDescent="0.35">
      <c r="B834" s="251"/>
    </row>
    <row r="835" spans="2:2" ht="18" customHeight="1" x14ac:dyDescent="0.35">
      <c r="B835" s="251"/>
    </row>
    <row r="836" spans="2:2" ht="18" customHeight="1" x14ac:dyDescent="0.35">
      <c r="B836" s="251"/>
    </row>
    <row r="837" spans="2:2" ht="18" customHeight="1" x14ac:dyDescent="0.35">
      <c r="B837" s="251"/>
    </row>
    <row r="838" spans="2:2" ht="18" customHeight="1" x14ac:dyDescent="0.35">
      <c r="B838" s="251"/>
    </row>
    <row r="839" spans="2:2" ht="18" customHeight="1" x14ac:dyDescent="0.35">
      <c r="B839" s="251"/>
    </row>
    <row r="840" spans="2:2" ht="18" customHeight="1" x14ac:dyDescent="0.35">
      <c r="B840" s="251"/>
    </row>
    <row r="841" spans="2:2" ht="18" customHeight="1" x14ac:dyDescent="0.35">
      <c r="B841" s="251"/>
    </row>
    <row r="842" spans="2:2" ht="18" customHeight="1" x14ac:dyDescent="0.35">
      <c r="B842" s="251"/>
    </row>
    <row r="843" spans="2:2" ht="18" customHeight="1" x14ac:dyDescent="0.35">
      <c r="B843" s="251"/>
    </row>
    <row r="844" spans="2:2" ht="18" customHeight="1" x14ac:dyDescent="0.35">
      <c r="B844" s="251"/>
    </row>
    <row r="845" spans="2:2" ht="18" customHeight="1" x14ac:dyDescent="0.35">
      <c r="B845" s="251"/>
    </row>
    <row r="846" spans="2:2" ht="18" customHeight="1" x14ac:dyDescent="0.35">
      <c r="B846" s="251"/>
    </row>
    <row r="847" spans="2:2" ht="18" customHeight="1" x14ac:dyDescent="0.35">
      <c r="B847" s="251"/>
    </row>
    <row r="848" spans="2:2" ht="18" customHeight="1" x14ac:dyDescent="0.35">
      <c r="B848" s="251"/>
    </row>
    <row r="849" spans="2:2" ht="18" customHeight="1" x14ac:dyDescent="0.35">
      <c r="B849" s="251"/>
    </row>
    <row r="850" spans="2:2" ht="18" customHeight="1" x14ac:dyDescent="0.35">
      <c r="B850" s="251"/>
    </row>
    <row r="851" spans="2:2" ht="18" customHeight="1" x14ac:dyDescent="0.35">
      <c r="B851" s="251"/>
    </row>
    <row r="852" spans="2:2" ht="18" customHeight="1" x14ac:dyDescent="0.35">
      <c r="B852" s="251"/>
    </row>
    <row r="853" spans="2:2" ht="18" customHeight="1" x14ac:dyDescent="0.35">
      <c r="B853" s="251"/>
    </row>
    <row r="854" spans="2:2" ht="18" customHeight="1" x14ac:dyDescent="0.35">
      <c r="B854" s="251"/>
    </row>
    <row r="855" spans="2:2" ht="18" customHeight="1" x14ac:dyDescent="0.35">
      <c r="B855" s="251"/>
    </row>
    <row r="856" spans="2:2" ht="18" customHeight="1" x14ac:dyDescent="0.35">
      <c r="B856" s="251"/>
    </row>
    <row r="857" spans="2:2" ht="18" customHeight="1" x14ac:dyDescent="0.35">
      <c r="B857" s="251"/>
    </row>
    <row r="858" spans="2:2" ht="18" customHeight="1" x14ac:dyDescent="0.35">
      <c r="B858" s="251"/>
    </row>
    <row r="859" spans="2:2" ht="18" customHeight="1" x14ac:dyDescent="0.35">
      <c r="B859" s="251"/>
    </row>
    <row r="860" spans="2:2" ht="18" customHeight="1" x14ac:dyDescent="0.35">
      <c r="B860" s="251"/>
    </row>
    <row r="861" spans="2:2" ht="18" customHeight="1" x14ac:dyDescent="0.35">
      <c r="B861" s="251"/>
    </row>
    <row r="862" spans="2:2" ht="18" customHeight="1" x14ac:dyDescent="0.35">
      <c r="B862" s="251"/>
    </row>
    <row r="863" spans="2:2" ht="18" customHeight="1" x14ac:dyDescent="0.35">
      <c r="B863" s="251"/>
    </row>
    <row r="864" spans="2:2" ht="18" customHeight="1" x14ac:dyDescent="0.35">
      <c r="B864" s="251"/>
    </row>
    <row r="865" spans="2:2" ht="18" customHeight="1" x14ac:dyDescent="0.35">
      <c r="B865" s="251"/>
    </row>
    <row r="866" spans="2:2" ht="18" customHeight="1" x14ac:dyDescent="0.35">
      <c r="B866" s="251"/>
    </row>
    <row r="867" spans="2:2" ht="18" customHeight="1" x14ac:dyDescent="0.35">
      <c r="B867" s="251"/>
    </row>
    <row r="868" spans="2:2" ht="18" customHeight="1" x14ac:dyDescent="0.35">
      <c r="B868" s="251"/>
    </row>
    <row r="869" spans="2:2" ht="18" customHeight="1" x14ac:dyDescent="0.35">
      <c r="B869" s="251"/>
    </row>
    <row r="870" spans="2:2" ht="18" customHeight="1" x14ac:dyDescent="0.35">
      <c r="B870" s="251"/>
    </row>
    <row r="871" spans="2:2" ht="18" customHeight="1" x14ac:dyDescent="0.35">
      <c r="B871" s="251"/>
    </row>
    <row r="872" spans="2:2" ht="18" customHeight="1" x14ac:dyDescent="0.35">
      <c r="B872" s="251"/>
    </row>
    <row r="873" spans="2:2" ht="18" customHeight="1" x14ac:dyDescent="0.35">
      <c r="B873" s="251"/>
    </row>
    <row r="874" spans="2:2" ht="18" customHeight="1" x14ac:dyDescent="0.35">
      <c r="B874" s="251"/>
    </row>
    <row r="875" spans="2:2" ht="18" customHeight="1" x14ac:dyDescent="0.35">
      <c r="B875" s="251"/>
    </row>
    <row r="876" spans="2:2" ht="18" customHeight="1" x14ac:dyDescent="0.35">
      <c r="B876" s="251"/>
    </row>
    <row r="877" spans="2:2" ht="18" customHeight="1" x14ac:dyDescent="0.35">
      <c r="B877" s="251"/>
    </row>
    <row r="878" spans="2:2" ht="18" customHeight="1" x14ac:dyDescent="0.35">
      <c r="B878" s="251"/>
    </row>
    <row r="879" spans="2:2" ht="18" customHeight="1" x14ac:dyDescent="0.35">
      <c r="B879" s="251"/>
    </row>
    <row r="880" spans="2:2" ht="18" customHeight="1" x14ac:dyDescent="0.35">
      <c r="B880" s="251"/>
    </row>
    <row r="881" spans="2:2" ht="18" customHeight="1" x14ac:dyDescent="0.35">
      <c r="B881" s="251"/>
    </row>
    <row r="882" spans="2:2" ht="18" customHeight="1" x14ac:dyDescent="0.35">
      <c r="B882" s="251"/>
    </row>
    <row r="883" spans="2:2" ht="18" customHeight="1" x14ac:dyDescent="0.35">
      <c r="B883" s="251"/>
    </row>
    <row r="884" spans="2:2" ht="18" customHeight="1" x14ac:dyDescent="0.35">
      <c r="B884" s="251"/>
    </row>
    <row r="885" spans="2:2" ht="18" customHeight="1" x14ac:dyDescent="0.35">
      <c r="B885" s="251"/>
    </row>
    <row r="886" spans="2:2" ht="18" customHeight="1" x14ac:dyDescent="0.35">
      <c r="B886" s="251"/>
    </row>
    <row r="887" spans="2:2" ht="18" customHeight="1" x14ac:dyDescent="0.35">
      <c r="B887" s="251"/>
    </row>
    <row r="888" spans="2:2" ht="18" customHeight="1" x14ac:dyDescent="0.35">
      <c r="B888" s="251"/>
    </row>
    <row r="889" spans="2:2" ht="18" customHeight="1" x14ac:dyDescent="0.35">
      <c r="B889" s="251"/>
    </row>
    <row r="890" spans="2:2" ht="18" customHeight="1" x14ac:dyDescent="0.35">
      <c r="B890" s="251"/>
    </row>
    <row r="891" spans="2:2" ht="18" customHeight="1" x14ac:dyDescent="0.35">
      <c r="B891" s="251"/>
    </row>
    <row r="892" spans="2:2" ht="18" customHeight="1" x14ac:dyDescent="0.35">
      <c r="B892" s="251"/>
    </row>
    <row r="893" spans="2:2" ht="18" customHeight="1" x14ac:dyDescent="0.35">
      <c r="B893" s="251"/>
    </row>
    <row r="894" spans="2:2" ht="18" customHeight="1" x14ac:dyDescent="0.35">
      <c r="B894" s="251"/>
    </row>
    <row r="895" spans="2:2" ht="18" customHeight="1" x14ac:dyDescent="0.35">
      <c r="B895" s="251"/>
    </row>
    <row r="896" spans="2:2" ht="18" customHeight="1" x14ac:dyDescent="0.35">
      <c r="B896" s="251"/>
    </row>
    <row r="897" spans="2:2" ht="18" customHeight="1" x14ac:dyDescent="0.35">
      <c r="B897" s="251"/>
    </row>
    <row r="898" spans="2:2" ht="18" customHeight="1" x14ac:dyDescent="0.35">
      <c r="B898" s="251"/>
    </row>
    <row r="899" spans="2:2" ht="18" customHeight="1" x14ac:dyDescent="0.35">
      <c r="B899" s="251"/>
    </row>
    <row r="900" spans="2:2" ht="18" customHeight="1" x14ac:dyDescent="0.35">
      <c r="B900" s="251"/>
    </row>
    <row r="901" spans="2:2" ht="18" customHeight="1" x14ac:dyDescent="0.35">
      <c r="B901" s="251"/>
    </row>
    <row r="902" spans="2:2" ht="18" customHeight="1" x14ac:dyDescent="0.35">
      <c r="B902" s="251"/>
    </row>
    <row r="903" spans="2:2" ht="18" customHeight="1" x14ac:dyDescent="0.35">
      <c r="B903" s="251"/>
    </row>
    <row r="904" spans="2:2" ht="18" customHeight="1" x14ac:dyDescent="0.35">
      <c r="B904" s="251"/>
    </row>
    <row r="905" spans="2:2" ht="18" customHeight="1" x14ac:dyDescent="0.35">
      <c r="B905" s="251"/>
    </row>
    <row r="906" spans="2:2" ht="18" customHeight="1" x14ac:dyDescent="0.35">
      <c r="B906" s="251"/>
    </row>
    <row r="907" spans="2:2" ht="18" customHeight="1" x14ac:dyDescent="0.35">
      <c r="B907" s="251"/>
    </row>
    <row r="908" spans="2:2" ht="18" customHeight="1" x14ac:dyDescent="0.35">
      <c r="B908" s="251"/>
    </row>
    <row r="909" spans="2:2" ht="18" customHeight="1" x14ac:dyDescent="0.35">
      <c r="B909" s="251"/>
    </row>
    <row r="910" spans="2:2" ht="18" customHeight="1" x14ac:dyDescent="0.35">
      <c r="B910" s="251"/>
    </row>
    <row r="911" spans="2:2" ht="18" customHeight="1" x14ac:dyDescent="0.35">
      <c r="B911" s="251"/>
    </row>
    <row r="912" spans="2:2" ht="18" customHeight="1" x14ac:dyDescent="0.35">
      <c r="B912" s="251"/>
    </row>
    <row r="913" spans="2:2" ht="18" customHeight="1" x14ac:dyDescent="0.35">
      <c r="B913" s="251"/>
    </row>
    <row r="914" spans="2:2" ht="18" customHeight="1" x14ac:dyDescent="0.35">
      <c r="B914" s="251"/>
    </row>
    <row r="915" spans="2:2" ht="18" customHeight="1" x14ac:dyDescent="0.35">
      <c r="B915" s="251"/>
    </row>
    <row r="916" spans="2:2" ht="18" customHeight="1" x14ac:dyDescent="0.35">
      <c r="B916" s="251"/>
    </row>
    <row r="917" spans="2:2" ht="18" customHeight="1" x14ac:dyDescent="0.35">
      <c r="B917" s="251"/>
    </row>
    <row r="918" spans="2:2" ht="18" customHeight="1" x14ac:dyDescent="0.35">
      <c r="B918" s="251"/>
    </row>
    <row r="919" spans="2:2" ht="18" customHeight="1" x14ac:dyDescent="0.35">
      <c r="B919" s="251"/>
    </row>
    <row r="920" spans="2:2" ht="18" customHeight="1" x14ac:dyDescent="0.35">
      <c r="B920" s="251"/>
    </row>
    <row r="921" spans="2:2" ht="18" customHeight="1" x14ac:dyDescent="0.35">
      <c r="B921" s="251"/>
    </row>
    <row r="922" spans="2:2" ht="18" customHeight="1" x14ac:dyDescent="0.35">
      <c r="B922" s="251"/>
    </row>
    <row r="923" spans="2:2" ht="18" customHeight="1" x14ac:dyDescent="0.35">
      <c r="B923" s="251"/>
    </row>
    <row r="924" spans="2:2" ht="18" customHeight="1" x14ac:dyDescent="0.35">
      <c r="B924" s="251"/>
    </row>
    <row r="925" spans="2:2" ht="18" customHeight="1" x14ac:dyDescent="0.35">
      <c r="B925" s="251"/>
    </row>
    <row r="926" spans="2:2" ht="18" customHeight="1" x14ac:dyDescent="0.35">
      <c r="B926" s="251"/>
    </row>
    <row r="927" spans="2:2" ht="18" customHeight="1" x14ac:dyDescent="0.35">
      <c r="B927" s="251"/>
    </row>
    <row r="928" spans="2:2" ht="18" customHeight="1" x14ac:dyDescent="0.35">
      <c r="B928" s="251"/>
    </row>
    <row r="929" spans="2:2" ht="18" customHeight="1" x14ac:dyDescent="0.35">
      <c r="B929" s="251"/>
    </row>
    <row r="930" spans="2:2" ht="18" customHeight="1" x14ac:dyDescent="0.35">
      <c r="B930" s="251"/>
    </row>
    <row r="931" spans="2:2" ht="18" customHeight="1" x14ac:dyDescent="0.35">
      <c r="B931" s="251"/>
    </row>
    <row r="932" spans="2:2" ht="18" customHeight="1" x14ac:dyDescent="0.35">
      <c r="B932" s="251"/>
    </row>
    <row r="933" spans="2:2" ht="18" customHeight="1" x14ac:dyDescent="0.35">
      <c r="B933" s="251"/>
    </row>
    <row r="934" spans="2:2" ht="18" customHeight="1" x14ac:dyDescent="0.35">
      <c r="B934" s="251"/>
    </row>
    <row r="935" spans="2:2" ht="18" customHeight="1" x14ac:dyDescent="0.35">
      <c r="B935" s="251"/>
    </row>
    <row r="936" spans="2:2" ht="18" customHeight="1" x14ac:dyDescent="0.35">
      <c r="B936" s="251"/>
    </row>
    <row r="937" spans="2:2" ht="18" customHeight="1" x14ac:dyDescent="0.35">
      <c r="B937" s="251"/>
    </row>
    <row r="938" spans="2:2" ht="18" customHeight="1" x14ac:dyDescent="0.35">
      <c r="B938" s="251"/>
    </row>
    <row r="939" spans="2:2" ht="18" customHeight="1" x14ac:dyDescent="0.35">
      <c r="B939" s="251"/>
    </row>
    <row r="940" spans="2:2" ht="18" customHeight="1" x14ac:dyDescent="0.35">
      <c r="B940" s="251"/>
    </row>
    <row r="941" spans="2:2" ht="18" customHeight="1" x14ac:dyDescent="0.35">
      <c r="B941" s="251"/>
    </row>
    <row r="942" spans="2:2" ht="18" customHeight="1" x14ac:dyDescent="0.35">
      <c r="B942" s="251"/>
    </row>
    <row r="943" spans="2:2" ht="18" customHeight="1" x14ac:dyDescent="0.35">
      <c r="B943" s="251"/>
    </row>
    <row r="944" spans="2:2" ht="18" customHeight="1" x14ac:dyDescent="0.35">
      <c r="B944" s="251"/>
    </row>
    <row r="945" spans="2:2" ht="18" customHeight="1" x14ac:dyDescent="0.35">
      <c r="B945" s="251"/>
    </row>
    <row r="946" spans="2:2" ht="18" customHeight="1" x14ac:dyDescent="0.35">
      <c r="B946" s="251"/>
    </row>
    <row r="947" spans="2:2" ht="18" customHeight="1" x14ac:dyDescent="0.35">
      <c r="B947" s="251"/>
    </row>
    <row r="948" spans="2:2" ht="18" customHeight="1" x14ac:dyDescent="0.35">
      <c r="B948" s="251"/>
    </row>
    <row r="949" spans="2:2" ht="18" customHeight="1" x14ac:dyDescent="0.35">
      <c r="B949" s="251"/>
    </row>
    <row r="950" spans="2:2" ht="18" customHeight="1" x14ac:dyDescent="0.35">
      <c r="B950" s="251"/>
    </row>
    <row r="951" spans="2:2" ht="18" customHeight="1" x14ac:dyDescent="0.35">
      <c r="B951" s="251"/>
    </row>
    <row r="952" spans="2:2" ht="18" customHeight="1" x14ac:dyDescent="0.35">
      <c r="B952" s="251"/>
    </row>
    <row r="953" spans="2:2" ht="18" customHeight="1" x14ac:dyDescent="0.35">
      <c r="B953" s="251"/>
    </row>
    <row r="954" spans="2:2" ht="18" customHeight="1" x14ac:dyDescent="0.35">
      <c r="B954" s="251"/>
    </row>
    <row r="955" spans="2:2" ht="18" customHeight="1" x14ac:dyDescent="0.35">
      <c r="B955" s="251"/>
    </row>
    <row r="956" spans="2:2" ht="18" customHeight="1" x14ac:dyDescent="0.35">
      <c r="B956" s="251"/>
    </row>
    <row r="957" spans="2:2" ht="18" customHeight="1" x14ac:dyDescent="0.35">
      <c r="B957" s="251"/>
    </row>
    <row r="958" spans="2:2" ht="18" customHeight="1" x14ac:dyDescent="0.35">
      <c r="B958" s="251"/>
    </row>
    <row r="959" spans="2:2" ht="18" customHeight="1" x14ac:dyDescent="0.35">
      <c r="B959" s="251"/>
    </row>
    <row r="960" spans="2:2" ht="18" customHeight="1" x14ac:dyDescent="0.35">
      <c r="B960" s="251"/>
    </row>
    <row r="961" spans="2:2" ht="18" customHeight="1" x14ac:dyDescent="0.35">
      <c r="B961" s="251"/>
    </row>
    <row r="962" spans="2:2" ht="18" customHeight="1" x14ac:dyDescent="0.35">
      <c r="B962" s="251"/>
    </row>
    <row r="963" spans="2:2" ht="18" customHeight="1" x14ac:dyDescent="0.35">
      <c r="B963" s="251"/>
    </row>
    <row r="964" spans="2:2" ht="18" customHeight="1" x14ac:dyDescent="0.35">
      <c r="B964" s="251"/>
    </row>
    <row r="965" spans="2:2" ht="18" customHeight="1" x14ac:dyDescent="0.35">
      <c r="B965" s="251"/>
    </row>
    <row r="966" spans="2:2" ht="18" customHeight="1" x14ac:dyDescent="0.35">
      <c r="B966" s="251"/>
    </row>
    <row r="967" spans="2:2" ht="18" customHeight="1" x14ac:dyDescent="0.35">
      <c r="B967" s="251"/>
    </row>
    <row r="968" spans="2:2" ht="18" customHeight="1" x14ac:dyDescent="0.35">
      <c r="B968" s="251"/>
    </row>
    <row r="969" spans="2:2" ht="18" customHeight="1" x14ac:dyDescent="0.35">
      <c r="B969" s="251"/>
    </row>
    <row r="970" spans="2:2" ht="18" customHeight="1" x14ac:dyDescent="0.35">
      <c r="B970" s="251"/>
    </row>
    <row r="971" spans="2:2" ht="18" customHeight="1" x14ac:dyDescent="0.35">
      <c r="B971" s="251"/>
    </row>
    <row r="972" spans="2:2" ht="18" customHeight="1" x14ac:dyDescent="0.35">
      <c r="B972" s="251"/>
    </row>
    <row r="973" spans="2:2" ht="18" customHeight="1" x14ac:dyDescent="0.35">
      <c r="B973" s="251"/>
    </row>
    <row r="974" spans="2:2" ht="18" customHeight="1" x14ac:dyDescent="0.35">
      <c r="B974" s="251"/>
    </row>
    <row r="975" spans="2:2" ht="18" customHeight="1" x14ac:dyDescent="0.35">
      <c r="B975" s="251"/>
    </row>
    <row r="976" spans="2:2" ht="18" customHeight="1" x14ac:dyDescent="0.35">
      <c r="B976" s="251"/>
    </row>
    <row r="977" spans="2:2" ht="18" customHeight="1" x14ac:dyDescent="0.35">
      <c r="B977" s="251"/>
    </row>
    <row r="978" spans="2:2" ht="18" customHeight="1" x14ac:dyDescent="0.35">
      <c r="B978" s="251"/>
    </row>
    <row r="979" spans="2:2" ht="18" customHeight="1" x14ac:dyDescent="0.35">
      <c r="B979" s="251"/>
    </row>
    <row r="980" spans="2:2" ht="18" customHeight="1" x14ac:dyDescent="0.35">
      <c r="B980" s="251"/>
    </row>
    <row r="981" spans="2:2" ht="18" customHeight="1" x14ac:dyDescent="0.35">
      <c r="B981" s="251"/>
    </row>
    <row r="982" spans="2:2" ht="18" customHeight="1" x14ac:dyDescent="0.35">
      <c r="B982" s="251"/>
    </row>
    <row r="983" spans="2:2" ht="18" customHeight="1" x14ac:dyDescent="0.35">
      <c r="B983" s="251"/>
    </row>
    <row r="984" spans="2:2" ht="18" customHeight="1" x14ac:dyDescent="0.35">
      <c r="B984" s="251"/>
    </row>
    <row r="985" spans="2:2" ht="18" customHeight="1" x14ac:dyDescent="0.35">
      <c r="B985" s="251"/>
    </row>
    <row r="986" spans="2:2" ht="18" customHeight="1" x14ac:dyDescent="0.35">
      <c r="B986" s="251"/>
    </row>
    <row r="987" spans="2:2" ht="18" customHeight="1" x14ac:dyDescent="0.35">
      <c r="B987" s="251"/>
    </row>
    <row r="988" spans="2:2" ht="18" customHeight="1" x14ac:dyDescent="0.35">
      <c r="B988" s="251"/>
    </row>
    <row r="989" spans="2:2" ht="18" customHeight="1" x14ac:dyDescent="0.35">
      <c r="B989" s="251"/>
    </row>
    <row r="990" spans="2:2" ht="18" customHeight="1" x14ac:dyDescent="0.35">
      <c r="B990" s="251"/>
    </row>
    <row r="991" spans="2:2" ht="18" customHeight="1" x14ac:dyDescent="0.35">
      <c r="B991" s="251"/>
    </row>
    <row r="992" spans="2:2" ht="18" customHeight="1" x14ac:dyDescent="0.35">
      <c r="B992" s="251"/>
    </row>
    <row r="993" spans="2:2" ht="18" customHeight="1" x14ac:dyDescent="0.35">
      <c r="B993" s="251"/>
    </row>
    <row r="994" spans="2:2" ht="18" customHeight="1" x14ac:dyDescent="0.35">
      <c r="B994" s="251"/>
    </row>
    <row r="995" spans="2:2" ht="18" customHeight="1" x14ac:dyDescent="0.35">
      <c r="B995" s="251"/>
    </row>
    <row r="996" spans="2:2" ht="18" customHeight="1" x14ac:dyDescent="0.35">
      <c r="B996" s="251"/>
    </row>
    <row r="997" spans="2:2" ht="18" customHeight="1" x14ac:dyDescent="0.35">
      <c r="B997" s="251"/>
    </row>
    <row r="998" spans="2:2" ht="18" customHeight="1" x14ac:dyDescent="0.35">
      <c r="B998" s="251"/>
    </row>
    <row r="999" spans="2:2" ht="18" customHeight="1" x14ac:dyDescent="0.35">
      <c r="B999" s="251"/>
    </row>
    <row r="1000" spans="2:2" ht="18" customHeight="1" x14ac:dyDescent="0.35">
      <c r="B1000" s="251"/>
    </row>
    <row r="1001" spans="2:2" ht="18" customHeight="1" x14ac:dyDescent="0.35">
      <c r="B1001" s="251"/>
    </row>
    <row r="1002" spans="2:2" ht="18" customHeight="1" x14ac:dyDescent="0.35">
      <c r="B1002" s="251"/>
    </row>
    <row r="1003" spans="2:2" ht="18" customHeight="1" x14ac:dyDescent="0.35">
      <c r="B1003" s="251"/>
    </row>
  </sheetData>
  <sheetProtection algorithmName="SHA-512" hashValue="jE123OR6MRIURusZ0vKoDy574LTlZRs39b4iPEzlIEHUZf8q/hcpu5svkYMhpjYhuHhPDCFO5TQBMmVvS8AvLQ==" saltValue="GK2oYkl6sXyAcuB2FfBeiA==" spinCount="100000" sheet="1" formatCells="0" formatColumns="0" formatRows="0" insertRows="0" insertHyperlinks="0" deleteRows="0" sort="0"/>
  <mergeCells count="5">
    <mergeCell ref="B35:C35"/>
    <mergeCell ref="B45:C45"/>
    <mergeCell ref="A2:I3"/>
    <mergeCell ref="A30:I33"/>
    <mergeCell ref="A43:I43"/>
  </mergeCells>
  <conditionalFormatting sqref="A36:Z36 A35 D35:Z35 A6:Z6 A5 C5:Z5 A46:Z46 A45 D45:Z45 A4:J4 M2:Z4 A1:Z1 A2 J2:J3 A34:Z34 A30 J30:Z33 A44:Z44 A43 J43:Z43 A29:Z29 A24:D28 F24:Z28 A42:Z42 A37:D41 F37:Z41 A177:Z301 A47:D176 F47:Z176 F7:I23 M7:Z23">
    <cfRule type="expression" dxfId="73" priority="23">
      <formula>AND(_xlfn.ISFORMULA(A1),MOD(ROW(),2)=0)</formula>
    </cfRule>
    <cfRule type="expression" dxfId="72" priority="24">
      <formula>_xlfn.ISFORMULA(INDIRECT("rc",FALSE))</formula>
    </cfRule>
  </conditionalFormatting>
  <conditionalFormatting sqref="K2 K3:L4">
    <cfRule type="expression" dxfId="71" priority="21">
      <formula>AND(_xlfn.ISFORMULA(K2),MOD(ROW(),2)=0)</formula>
    </cfRule>
    <cfRule type="expression" dxfId="70" priority="22">
      <formula>_xlfn.ISFORMULA(INDIRECT("rc",FALSE))</formula>
    </cfRule>
  </conditionalFormatting>
  <conditionalFormatting sqref="E24:E28">
    <cfRule type="expression" dxfId="69" priority="19">
      <formula>MOD(ROW(),2)&lt;&gt;0</formula>
    </cfRule>
    <cfRule type="expression" dxfId="68" priority="20">
      <formula>MOD(ROW(),2)=0</formula>
    </cfRule>
  </conditionalFormatting>
  <conditionalFormatting sqref="E24:E28">
    <cfRule type="expression" dxfId="67" priority="17">
      <formula>AND(_xlfn.ISFORMULA(E24),MOD(ROW(),2)=0)</formula>
    </cfRule>
    <cfRule type="expression" dxfId="66" priority="18">
      <formula>_xlfn.ISFORMULA(INDIRECT("rc",FALSE))</formula>
    </cfRule>
  </conditionalFormatting>
  <conditionalFormatting sqref="E37:E41">
    <cfRule type="expression" dxfId="65" priority="15">
      <formula>MOD(ROW(),2)&lt;&gt;0</formula>
    </cfRule>
    <cfRule type="expression" dxfId="64" priority="16">
      <formula>MOD(ROW(),2)=0</formula>
    </cfRule>
  </conditionalFormatting>
  <conditionalFormatting sqref="E37:E41">
    <cfRule type="expression" dxfId="63" priority="13">
      <formula>AND(_xlfn.ISFORMULA(E37),MOD(ROW(),2)=0)</formula>
    </cfRule>
    <cfRule type="expression" dxfId="62" priority="14">
      <formula>_xlfn.ISFORMULA(INDIRECT("rc",FALSE))</formula>
    </cfRule>
  </conditionalFormatting>
  <conditionalFormatting sqref="E47:E176">
    <cfRule type="expression" dxfId="61" priority="11">
      <formula>MOD(ROW(),2)&lt;&gt;0</formula>
    </cfRule>
    <cfRule type="expression" dxfId="60" priority="12">
      <formula>MOD(ROW(),2)=0</formula>
    </cfRule>
  </conditionalFormatting>
  <conditionalFormatting sqref="E47:E176">
    <cfRule type="expression" dxfId="59" priority="9">
      <formula>AND(_xlfn.ISFORMULA(E47),MOD(ROW(),2)=0)</formula>
    </cfRule>
    <cfRule type="expression" dxfId="58" priority="10">
      <formula>_xlfn.ISFORMULA(INDIRECT("rc",FALSE))</formula>
    </cfRule>
  </conditionalFormatting>
  <conditionalFormatting sqref="A7:D23">
    <cfRule type="expression" dxfId="57" priority="3">
      <formula>AND(_xludf.ISFORMULA(A7),MOD(ROW(),2)=0)</formula>
    </cfRule>
  </conditionalFormatting>
  <conditionalFormatting sqref="A7:D23">
    <cfRule type="expression" dxfId="56" priority="4">
      <formula>_xludf.ISFORMULA(INDIRECT("rc",FALSE))</formula>
    </cfRule>
  </conditionalFormatting>
  <conditionalFormatting sqref="E7:E23">
    <cfRule type="expression" dxfId="55" priority="5">
      <formula>MOD(ROW(),2)&lt;&gt;0</formula>
    </cfRule>
  </conditionalFormatting>
  <conditionalFormatting sqref="E7:E23">
    <cfRule type="expression" dxfId="54" priority="6">
      <formula>MOD(ROW(),2)=0</formula>
    </cfRule>
  </conditionalFormatting>
  <conditionalFormatting sqref="E7:E23">
    <cfRule type="expression" dxfId="53" priority="7">
      <formula>AND(_xludf.ISFORMULA(E7),MOD(ROW(),2)=0)</formula>
    </cfRule>
  </conditionalFormatting>
  <conditionalFormatting sqref="E7:E23">
    <cfRule type="expression" dxfId="52" priority="8">
      <formula>_xludf.ISFORMULA(INDIRECT("rc",FALSE))</formula>
    </cfRule>
  </conditionalFormatting>
  <conditionalFormatting sqref="J7:L23">
    <cfRule type="expression" dxfId="51" priority="1">
      <formula>AND(_xludf.ISFORMULA(J7),MOD(ROW(),2)=0)</formula>
    </cfRule>
  </conditionalFormatting>
  <conditionalFormatting sqref="J7:L23">
    <cfRule type="expression" dxfId="50" priority="2">
      <formula>_xludf.ISFORMULA(INDIRECT("rc",FALSE))</formula>
    </cfRule>
  </conditionalFormatting>
  <dataValidations count="2">
    <dataValidation type="list" allowBlank="1" showErrorMessage="1" sqref="E47:E176 E37:E41" xr:uid="{A0453A48-9910-4006-9B75-1389BD28F563}">
      <formula1>"USD,CAD,EUR,GBP,AUD,HKD,CNY"</formula1>
    </dataValidation>
    <dataValidation type="list" allowBlank="1" showErrorMessage="1" sqref="N37:N41" xr:uid="{751AC2D0-B93C-4911-B5C9-FD3343031ED8}">
      <formula1>"PENDING,YES,NO"</formula1>
    </dataValidation>
  </dataValidations>
  <hyperlinks>
    <hyperlink ref="K7" r:id="rId1" xr:uid="{976E594D-BDC5-4A96-974C-C3C025CB1E8B}"/>
    <hyperlink ref="K8" r:id="rId2" xr:uid="{9BE548E4-3298-402C-A710-35488AB7C035}"/>
    <hyperlink ref="K9" r:id="rId3" xr:uid="{F0DC4C11-5B9E-4345-9445-14DD8C375995}"/>
    <hyperlink ref="K10" r:id="rId4" xr:uid="{B94BF90C-D6AF-48E5-A187-3014EFF0AB61}"/>
    <hyperlink ref="K11" r:id="rId5" xr:uid="{CE2DB372-1D5A-4BF8-9063-73F4004FA5CE}"/>
    <hyperlink ref="K12" r:id="rId6" xr:uid="{69A2852D-7F60-4930-BF1F-A0BBC16FC7CE}"/>
    <hyperlink ref="K13" r:id="rId7" xr:uid="{F6D3D496-7633-478D-9A54-A719DC22B157}"/>
    <hyperlink ref="K14" r:id="rId8" xr:uid="{78802D06-865A-4C8A-A6B1-4A4A87CED99F}"/>
    <hyperlink ref="K15" r:id="rId9" xr:uid="{DBDB53CE-DDB7-450E-A8DA-3E6DF05131DA}"/>
    <hyperlink ref="K16" r:id="rId10" xr:uid="{ECD6A923-6B4A-42AC-8374-CAC8FB593F6A}"/>
    <hyperlink ref="K17" r:id="rId11" xr:uid="{E0520FE8-8634-41AF-BC92-B1908CAF5DD3}"/>
    <hyperlink ref="K18" r:id="rId12" xr:uid="{4BAB0B51-5D87-40D2-9101-FC77D011D26E}"/>
    <hyperlink ref="K19" r:id="rId13" xr:uid="{BBB97C0F-928A-4AC5-9EB7-2B3A97CD56EB}"/>
    <hyperlink ref="K20" r:id="rId14" xr:uid="{B73CE1E4-72E1-491D-AF0E-1188CAFD5914}"/>
    <hyperlink ref="K21" r:id="rId15" xr:uid="{67BC3993-BED3-4F47-BAB9-07087C59DCFA}"/>
    <hyperlink ref="K22" r:id="rId16" xr:uid="{288E16FC-8045-4445-ACE8-D7E1C69940BC}"/>
  </hyperlinks>
  <pageMargins left="0.7" right="0.7" top="0.75" bottom="0.75" header="0" footer="0"/>
  <pageSetup orientation="portrait" r:id="rId17"/>
  <tableParts count="3">
    <tablePart r:id="rId18"/>
    <tablePart r:id="rId19"/>
    <tablePart r:id="rId20"/>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E7:E29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M978"/>
  <sheetViews>
    <sheetView topLeftCell="A13" zoomScale="90" zoomScaleNormal="90" workbookViewId="0">
      <selection activeCell="L14" sqref="L14"/>
    </sheetView>
  </sheetViews>
  <sheetFormatPr defaultColWidth="10.07421875" defaultRowHeight="15" customHeight="1" x14ac:dyDescent="0.35"/>
  <cols>
    <col min="1" max="1" width="24.69140625" style="108" customWidth="1"/>
    <col min="2" max="2" width="16.4609375" style="108" customWidth="1"/>
    <col min="3" max="3" width="31.3046875" style="108" customWidth="1"/>
    <col min="4" max="4" width="22.84375" style="108" customWidth="1"/>
    <col min="5" max="5" width="27.3046875" style="108" customWidth="1"/>
    <col min="6" max="6" width="31.53515625" style="108" customWidth="1"/>
    <col min="7" max="7" width="21.53515625" style="108" customWidth="1"/>
    <col min="8" max="8" width="26.3046875" style="108" customWidth="1"/>
    <col min="9" max="9" width="18.84375" style="108" customWidth="1"/>
    <col min="10" max="10" width="27.53515625" style="108" customWidth="1"/>
    <col min="11" max="11" width="23.07421875" style="108" customWidth="1"/>
    <col min="12" max="12" width="29" style="108" customWidth="1"/>
    <col min="13" max="13" width="16.53515625" style="108" customWidth="1"/>
    <col min="14" max="14" width="20.84375" style="108" customWidth="1"/>
    <col min="15" max="15" width="19.3046875" style="108" customWidth="1"/>
    <col min="16" max="28" width="8.4609375" style="108" customWidth="1"/>
    <col min="29" max="16384" width="10.07421875" style="108"/>
  </cols>
  <sheetData>
    <row r="1" spans="1:13" ht="45.5" thickBot="1" x14ac:dyDescent="0.4">
      <c r="A1" s="313" t="s">
        <v>183</v>
      </c>
      <c r="B1" s="314"/>
      <c r="C1" s="314"/>
    </row>
    <row r="2" spans="1:13" ht="15.5" x14ac:dyDescent="0.35">
      <c r="A2" s="315" t="s">
        <v>184</v>
      </c>
      <c r="B2" s="316"/>
      <c r="C2" s="316"/>
      <c r="D2" s="317"/>
      <c r="F2" s="388" t="s">
        <v>2</v>
      </c>
      <c r="G2" s="389"/>
    </row>
    <row r="3" spans="1:13" ht="15.5" x14ac:dyDescent="0.35">
      <c r="A3" s="116"/>
      <c r="B3" s="117"/>
      <c r="F3" s="390" t="s">
        <v>3</v>
      </c>
      <c r="G3" s="391" t="s">
        <v>4</v>
      </c>
    </row>
    <row r="4" spans="1:13" ht="16" thickBot="1" x14ac:dyDescent="0.4">
      <c r="A4" s="138" t="s">
        <v>185</v>
      </c>
      <c r="B4" s="138" t="s">
        <v>186</v>
      </c>
      <c r="C4" s="114"/>
      <c r="D4" s="110"/>
      <c r="F4" s="392" t="s">
        <v>5</v>
      </c>
      <c r="G4" s="393" t="s">
        <v>6</v>
      </c>
      <c r="H4" s="111"/>
      <c r="I4" s="111"/>
      <c r="J4" s="111"/>
      <c r="K4" s="111"/>
    </row>
    <row r="5" spans="1:13" ht="15.5" x14ac:dyDescent="0.35">
      <c r="A5" s="126">
        <f>'Non-PAF Income &amp; Dept. Funding'!G23</f>
        <v>273.47000000000003</v>
      </c>
      <c r="B5" s="567" t="s">
        <v>673</v>
      </c>
      <c r="C5" s="115"/>
      <c r="D5" s="111"/>
      <c r="F5" s="111"/>
      <c r="G5" s="111"/>
      <c r="H5" s="111"/>
      <c r="I5" s="111"/>
    </row>
    <row r="6" spans="1:13" ht="15.5" x14ac:dyDescent="0.35">
      <c r="A6" s="121"/>
      <c r="B6" s="120"/>
      <c r="C6" s="120"/>
      <c r="D6" s="121"/>
      <c r="E6" s="121"/>
      <c r="F6" s="121"/>
      <c r="G6" s="121"/>
      <c r="H6" s="121"/>
      <c r="I6" s="121"/>
      <c r="J6" s="121"/>
      <c r="K6" s="121"/>
      <c r="L6" s="117"/>
    </row>
    <row r="7" spans="1:13" ht="15.5" x14ac:dyDescent="0.35">
      <c r="A7" s="469" t="s">
        <v>187</v>
      </c>
      <c r="B7" s="470" t="s">
        <v>188</v>
      </c>
      <c r="C7" s="471" t="s">
        <v>189</v>
      </c>
      <c r="D7" s="471" t="s">
        <v>190</v>
      </c>
      <c r="E7" s="471" t="s">
        <v>191</v>
      </c>
      <c r="F7" s="471" t="s">
        <v>192</v>
      </c>
      <c r="G7" s="471" t="s">
        <v>336</v>
      </c>
      <c r="H7" s="472" t="s">
        <v>197</v>
      </c>
      <c r="I7" s="471" t="s">
        <v>193</v>
      </c>
      <c r="J7" s="471" t="s">
        <v>194</v>
      </c>
      <c r="K7" s="471" t="s">
        <v>195</v>
      </c>
      <c r="L7" s="471" t="s">
        <v>196</v>
      </c>
    </row>
    <row r="8" spans="1:13" ht="15.5" x14ac:dyDescent="0.35">
      <c r="A8" s="473" t="s">
        <v>352</v>
      </c>
      <c r="B8" s="474" t="s">
        <v>198</v>
      </c>
      <c r="C8" s="475">
        <f>SUMPRODUCT('Project 1'!$J$16:$J$192,'Project 1'!$M$16:$M$192)</f>
        <v>0</v>
      </c>
      <c r="D8" s="476">
        <f>COUNTIFS('Team Roster'!$L$2:$L$298,"Yes",'Team Roster'!$S$2:$S$298,"Yes")</f>
        <v>26</v>
      </c>
      <c r="E8" s="475">
        <f>SUMIF('Project 1'!$B$16:$B$192,"Prototype",'Project 1'!$J$16:$J$192)</f>
        <v>4668.0247279999976</v>
      </c>
      <c r="F8" s="475">
        <f>SUMIF('Project 1'!$B$16:$B$192,"Competition",'Project 1'!$J$16:$J$192)</f>
        <v>0</v>
      </c>
      <c r="G8" s="477">
        <f>SUMIF('Project 1'!$B$16:$B$192,"Administrative (Project-specific)",'Project 1'!$J$16:$J$192)</f>
        <v>0</v>
      </c>
      <c r="H8" s="478">
        <f>(E8+F8+G8)*(100%+dataval!$C$6)</f>
        <v>5134.8272007999976</v>
      </c>
      <c r="I8" s="479">
        <f>IF(D8&lt;dataval!$C$12, MIN(dataval!$C$13, (E8*dataval!$C$9) + IF(A8="Yes", $F$28, 0)),
 IF(H8&lt;dataval!$E$12, MIN(dataval!$D$13, E8*dataval!$C$9 + IF(A8="Yes", $F$28, 0)),
 IF(H8&gt;=dataval!$E$12, MIN(dataval!$E$13, E8*dataval!$C$9 + IF(A8="Yes", $F$28, 0)))))</f>
        <v>2334.0123639999988</v>
      </c>
      <c r="J8" s="480">
        <f>IF(D8&lt;dataval!$C$12,MIN(dataval!$C$14,F8*dataval!$C$9 + IF(A8="Yes", $F$28, 0)),
IF(H8&lt;dataval!$E$12,MIN(dataval!$D$14,F8*dataval!$C$9 + IF(A8="Yes", $F$28, 0)),
IF(H8&gt;=dataval!$E$12,MIN(dataval!$E$14,F8*dataval!$C$9 + IF(A8="Yes", $F$28, 0)))))</f>
        <v>0</v>
      </c>
      <c r="K8" s="478">
        <f t="shared" ref="K8:K14" si="0">I8+J8</f>
        <v>2334.0123639999988</v>
      </c>
      <c r="L8" s="481">
        <v>2334.0123639999988</v>
      </c>
      <c r="M8" s="119"/>
    </row>
    <row r="9" spans="1:13" ht="15.5" x14ac:dyDescent="0.35">
      <c r="A9" s="408" t="s">
        <v>352</v>
      </c>
      <c r="B9" s="414" t="s">
        <v>199</v>
      </c>
      <c r="C9" s="410">
        <f>SUMPRODUCT('Project 2'!$J$16:$J$192,'Project 2'!$M$16:$M$192)</f>
        <v>0</v>
      </c>
      <c r="D9" s="411">
        <f>COUNTIFS('Team Roster'!$M$2:$M$298,"Yes",'Team Roster'!$S$2:$S$298,"Yes")</f>
        <v>26</v>
      </c>
      <c r="E9" s="410">
        <f>SUMIF('Project 2'!$B$16:$B$192,"Prototype",'Project 2'!$J$16:$J$192)</f>
        <v>1892.5727000000002</v>
      </c>
      <c r="F9" s="410">
        <f>SUMIF('Project 2'!$B$16:$B$192,"Competition",'Project 2'!$J$16:$J$192)</f>
        <v>0</v>
      </c>
      <c r="G9" s="412">
        <f>SUMIF('Project 2'!$B$16:$B$192,"Administrative (Project-specific)",'Project 2'!$J$16:$J$192)</f>
        <v>0</v>
      </c>
      <c r="H9" s="413">
        <f>(E9+F9+G9)*(100%+dataval!$C$6)</f>
        <v>2081.8299700000002</v>
      </c>
      <c r="I9" s="429">
        <f>IF(D9&lt;dataval!$C$12, MIN(dataval!$C$13, (E9*dataval!$C$9) + IF(A9="Yes", $F$28, 0)),
 IF(H9&lt;dataval!$E$12, MIN(dataval!$D$13, E9*dataval!$C$9 + IF(A9="Yes", $F$28, 0)),
 IF(H9&gt;=dataval!$E$12, MIN(dataval!$E$13, E9*dataval!$C$9 + IF(A9="Yes", $F$28, 0)))))</f>
        <v>946.28635000000008</v>
      </c>
      <c r="J9" s="430">
        <f>IF(D9&lt;dataval!$C$12,MIN(dataval!$C$14,F9*dataval!$C$9 + IF(A9="Yes", $F$28, 0)),
IF(H9&lt;dataval!$E$12,MIN(dataval!$D$14,F9*dataval!$C$9 + IF(A9="Yes", $F$28, 0)),
IF(H9&gt;=dataval!$E$12,MIN(dataval!$E$14,F9*dataval!$C$9 + IF(A9="Yes", $F$28, 0)))))</f>
        <v>0</v>
      </c>
      <c r="K9" s="413">
        <f t="shared" si="0"/>
        <v>946.28635000000008</v>
      </c>
      <c r="L9" s="482">
        <v>946.28635000000008</v>
      </c>
      <c r="M9" s="119"/>
    </row>
    <row r="10" spans="1:13" ht="15.5" x14ac:dyDescent="0.35">
      <c r="A10" s="409"/>
      <c r="B10" s="414" t="s">
        <v>200</v>
      </c>
      <c r="C10" s="410">
        <f>SUMPRODUCT('Project 3'!$J$16:$J$192,'Project 3'!$M$16:$M$192)</f>
        <v>0</v>
      </c>
      <c r="D10" s="411">
        <f>COUNTIFS('Team Roster'!$N$2:$N$298,"Yes",'Team Roster'!$S$2:$S$298,"Yes")</f>
        <v>0</v>
      </c>
      <c r="E10" s="410">
        <f>SUMIF('Project 3'!$B$16:$B$192,"Prototype",'Project 3'!$J$16:$J$192)</f>
        <v>0</v>
      </c>
      <c r="F10" s="410">
        <f>SUMIF('Project 3'!$B$16:$B$192,"Competition",'Project 3'!$J$16:$J$192)</f>
        <v>0</v>
      </c>
      <c r="G10" s="412">
        <f>SUMIF('Project 3'!$B$16:$B$192,"Administrative (Project-specific)",'Project 3'!$J$16:$J$192)</f>
        <v>0</v>
      </c>
      <c r="H10" s="413">
        <f>(E10+F10+G10)*(100%+dataval!$C$6)</f>
        <v>0</v>
      </c>
      <c r="I10" s="429">
        <f>IF(D10&lt;dataval!$C$12, MIN(dataval!$C$13, (E10*dataval!$C$9) + IF(A10="Yes", $F$28, 0)),
 IF(H10&lt;dataval!$E$12, MIN(dataval!$D$13, E10*dataval!$C$9 + IF(A10="Yes", $F$28, 0)),
 IF(H10&gt;=dataval!$E$12, MIN(dataval!$E$13, E10*dataval!$C$9 + IF(A10="Yes", $F$28, 0)))))</f>
        <v>0</v>
      </c>
      <c r="J10" s="430">
        <f>IF(D10&lt;dataval!$C$12,MIN(dataval!$C$14,F10*dataval!$C$9 + IF(A10="Yes", $F$28, 0)),
IF(H10&lt;dataval!$E$12,MIN(dataval!$D$14,F10*dataval!$C$9 + IF(A10="Yes", $F$28, 0)),
IF(H10&gt;=dataval!$E$12,MIN(dataval!$E$14,F10*dataval!$C$9 + IF(A10="Yes", $F$28, 0)))))</f>
        <v>0</v>
      </c>
      <c r="K10" s="413">
        <f t="shared" si="0"/>
        <v>0</v>
      </c>
      <c r="L10" s="482"/>
      <c r="M10" s="119"/>
    </row>
    <row r="11" spans="1:13" ht="15.5" x14ac:dyDescent="0.35">
      <c r="A11" s="408"/>
      <c r="B11" s="414" t="s">
        <v>201</v>
      </c>
      <c r="C11" s="410">
        <f>SUMPRODUCT('Project 4'!$J$16:$J$192,'Project 4'!$M$16:$M$192)</f>
        <v>0</v>
      </c>
      <c r="D11" s="411">
        <f>COUNTIFS('Team Roster'!$O$2:$O$298,"Yes",'Team Roster'!$S$2:$S$298,"Yes")</f>
        <v>0</v>
      </c>
      <c r="E11" s="410">
        <f>SUMIF('Project 4'!$B$16:$B$192,"Prototype",'Project 4'!$J$16:$J$192)</f>
        <v>0</v>
      </c>
      <c r="F11" s="410">
        <f>SUMIF('Project 4'!$B$16:$B$192,"Competition",'Project 4'!$J$16:$J$192)</f>
        <v>0</v>
      </c>
      <c r="G11" s="412">
        <f>SUMIF('Project 4'!$B$16:$B$192,"Administrative (Project-specific)",'Project 4'!$J$16:$J$192)</f>
        <v>0</v>
      </c>
      <c r="H11" s="413">
        <f>(E11+F11+G11)*(100%+dataval!$C$6)</f>
        <v>0</v>
      </c>
      <c r="I11" s="429">
        <f>IF(D11&lt;dataval!$C$12, MIN(dataval!$C$13, (E11*dataval!$C$9) + IF(A11="Yes", $F$28, 0)),
 IF(H11&lt;dataval!$E$12, MIN(dataval!$D$13, E11*dataval!$C$9 + IF(A11="Yes", $F$28, 0)),
 IF(H11&gt;=dataval!$E$12, MIN(dataval!$E$13, E11*dataval!$C$9 + IF(A11="Yes", $F$28, 0)))))</f>
        <v>0</v>
      </c>
      <c r="J11" s="430">
        <f>IF(D11&lt;dataval!$C$12,MIN(dataval!$C$14,F11*dataval!$C$9 + IF(A11="Yes", $F$28, 0)),
IF(H11&lt;dataval!$E$12,MIN(dataval!$D$14,F11*dataval!$C$9 + IF(A11="Yes", $F$28, 0)),
IF(H11&gt;=dataval!$E$12,MIN(dataval!$E$14,F11*dataval!$C$9 + IF(A11="Yes", $F$28, 0)))))</f>
        <v>0</v>
      </c>
      <c r="K11" s="413">
        <f t="shared" si="0"/>
        <v>0</v>
      </c>
      <c r="L11" s="482"/>
      <c r="M11" s="119"/>
    </row>
    <row r="12" spans="1:13" ht="15.5" x14ac:dyDescent="0.35">
      <c r="A12" s="497"/>
      <c r="B12" s="483" t="s">
        <v>202</v>
      </c>
      <c r="C12" s="491">
        <f>SUMPRODUCT('Project 5'!$J$16:$J$192,'Project 5'!$M$16:$M$192)</f>
        <v>0</v>
      </c>
      <c r="D12" s="485">
        <f>COUNTIFS('Team Roster'!$P$2:$P$298,"Yes",'Team Roster'!$S$2:$S$298,"Yes")</f>
        <v>0</v>
      </c>
      <c r="E12" s="491">
        <f>SUMIF('Project 5'!$B$16:$B$192,"Prototype",'Project 5'!$J$16:$J$192)</f>
        <v>0</v>
      </c>
      <c r="F12" s="491">
        <f>SUMIF('Project 5'!$B$16:$B$192,"Competition",'Project 5'!$J$16:$J$192)</f>
        <v>0</v>
      </c>
      <c r="G12" s="486">
        <f>SUMIF('Project 5'!$B$16:$B$192,"Administrative (Project-specific)",'Project 5'!$J$16:$J$192)</f>
        <v>0</v>
      </c>
      <c r="H12" s="487">
        <f>(E12+F12+G12)*(100%+dataval!$C$6)</f>
        <v>0</v>
      </c>
      <c r="I12" s="488">
        <f>IF(D12&lt;dataval!$C$12, MIN(dataval!$C$13, (E12*dataval!$C$9) + IF(A12="Yes", $F$28, 0)),
 IF(H12&lt;dataval!$E$12, MIN(dataval!$D$13, E12*dataval!$C$9 + IF(A12="Yes", $F$28, 0)),
 IF(H12&gt;=dataval!$E$12, MIN(dataval!$E$13, E12*dataval!$C$9 + IF(A12="Yes", $F$28, 0)))))</f>
        <v>0</v>
      </c>
      <c r="J12" s="496">
        <f>IF(D12&lt;dataval!$C$12,MIN(dataval!$C$14,F12*dataval!$C$9 + IF(A12="Yes", $F$28, 0)),
IF(H12&lt;dataval!$E$12,MIN(dataval!$D$14,F12*dataval!$C$9 + IF(A12="Yes", $F$28, 0)),
IF(H12&gt;=dataval!$E$12,MIN(dataval!$E$14,F12*dataval!$C$9 + IF(A12="Yes", $F$28, 0)))))</f>
        <v>0</v>
      </c>
      <c r="K12" s="500">
        <f t="shared" si="0"/>
        <v>0</v>
      </c>
      <c r="L12" s="489"/>
      <c r="M12" s="119"/>
    </row>
    <row r="13" spans="1:13" ht="15.5" x14ac:dyDescent="0.35">
      <c r="A13" s="498"/>
      <c r="B13" s="445" t="s">
        <v>345</v>
      </c>
      <c r="C13" s="493">
        <f>SUMPRODUCT('Project 6'!$J$16:$J$192,'Project 6'!$M$16:$M$192)</f>
        <v>0</v>
      </c>
      <c r="D13" s="485">
        <f>COUNTIFS('Team Roster'!$Q$2:$Q$298,"Yes",'Team Roster'!$S$2:$S$298,"Yes")</f>
        <v>0</v>
      </c>
      <c r="E13" s="492">
        <f>SUMIF('Project 6'!$B$16:$B$192,"Prototype",'Project 6'!$J$16:$J$192)</f>
        <v>0</v>
      </c>
      <c r="F13" s="491">
        <f>SUMIF('Project 6'!$B$16:$B$192,"Competition",'Project 6'!$J$16:$J$192)</f>
        <v>0</v>
      </c>
      <c r="G13" s="486">
        <f>SUMIF('Project 6'!$B$16:$B$192,"Administrative (Project-specific)",'Project 6'!$J$16:$J$192)</f>
        <v>0</v>
      </c>
      <c r="H13" s="495">
        <f>(E13+F13+G13)*(100%+dataval!$C$6)</f>
        <v>0</v>
      </c>
      <c r="I13" s="488">
        <f>IF(D13&lt;dataval!$C$12, MIN(dataval!$C$13, (E13*dataval!$C$9) + IF(A13="Yes", $F$28, 0)),
 IF(H13&lt;dataval!$E$12, MIN(dataval!$D$13, E13*dataval!$C$9 + IF(A13="Yes", $F$28, 0)),
 IF(H13&gt;=dataval!$E$12, MIN(dataval!$E$13, E13*dataval!$C$9 + IF(A13="Yes", $F$28, 0)))))</f>
        <v>0</v>
      </c>
      <c r="J13" s="496">
        <f>IF(D13&lt;dataval!$C$12,MIN(dataval!$C$14,F13*dataval!$C$9 + IF(A13="Yes", $F$28, 0)),
IF(H13&lt;dataval!$E$12,MIN(dataval!$D$14,F13*dataval!$C$9 + IF(A13="Yes", $F$28, 0)),
IF(H13&gt;=dataval!$E$12,MIN(dataval!$E$14,F13*dataval!$C$9 + IF(A13="Yes", $F$28, 0)))))</f>
        <v>0</v>
      </c>
      <c r="K13" s="500">
        <f t="shared" si="0"/>
        <v>0</v>
      </c>
      <c r="L13" s="501"/>
      <c r="M13" s="119"/>
    </row>
    <row r="14" spans="1:13" ht="15.5" x14ac:dyDescent="0.35">
      <c r="A14" s="499"/>
      <c r="B14" s="445" t="s">
        <v>346</v>
      </c>
      <c r="C14" s="494">
        <f>SUMPRODUCT('Project 7'!$J$16:$J$192,'Project 7'!$M$16:$M$192)</f>
        <v>0</v>
      </c>
      <c r="D14" s="513">
        <f>COUNTIFS('Team Roster'!$R$2:$R$298,"Yes",'Team Roster'!$S$2:$S$298,"Yes")</f>
        <v>0</v>
      </c>
      <c r="E14" s="490">
        <f>SUMIF('Project 7'!$B$16:$B$192,"Prototype",'Project 7'!$J$16:$J$192)</f>
        <v>0</v>
      </c>
      <c r="F14" s="484">
        <f>SUMIF('Project 7'!$B$16:$B$192,"Competition",'Project 7'!$J$16:$J$192)</f>
        <v>0</v>
      </c>
      <c r="G14" s="503">
        <f>SUMIF('Project 7'!$B$16:$B$192,"Administrative (Project-specific)",'Project 7'!$J$16:$J$192)</f>
        <v>0</v>
      </c>
      <c r="H14" s="504">
        <f>(E14+F14+G14)*(100%+dataval!$C$6)</f>
        <v>0</v>
      </c>
      <c r="I14" s="505">
        <f>IF(D14&lt;dataval!$C$12, MIN(dataval!$C$13, (E14*dataval!$C$9) + IF(A14="Yes", $F$28, 0)),
 IF(H14&lt;dataval!$E$12, MIN(dataval!$D$13, E14*dataval!$C$9 + IF(A14="Yes", $F$28, 0)),
 IF(H14&gt;=dataval!$E$12, MIN(dataval!$E$13, E14*dataval!$C$9 + IF(A14="Yes", $F$28, 0)))))</f>
        <v>0</v>
      </c>
      <c r="J14" s="506">
        <f>IF(D14&lt;dataval!$C$12,MIN(dataval!$C$14,F14*dataval!$C$9 + IF(A14="Yes", $F$28, 0)),
IF(H14&lt;dataval!$E$12,MIN(dataval!$D$14,F14*dataval!$C$9 + IF(A14="Yes", $F$28, 0)),
IF(H14&gt;=dataval!$E$12,MIN(dataval!$E$14,F14*dataval!$C$9 + IF(A14="Yes", $F$28, 0)))))</f>
        <v>0</v>
      </c>
      <c r="K14" s="487">
        <f t="shared" si="0"/>
        <v>0</v>
      </c>
      <c r="L14" s="508"/>
      <c r="M14" s="119"/>
    </row>
    <row r="15" spans="1:13" ht="15.5" x14ac:dyDescent="0.35">
      <c r="A15" s="123"/>
      <c r="B15" s="123"/>
      <c r="C15" s="123"/>
      <c r="D15" s="123"/>
      <c r="E15" s="123"/>
      <c r="F15" s="502"/>
      <c r="G15" s="123"/>
      <c r="H15" s="123"/>
      <c r="I15" s="123"/>
      <c r="J15" s="124"/>
      <c r="K15" s="507"/>
      <c r="L15" s="122"/>
    </row>
    <row r="16" spans="1:13" ht="15.5" x14ac:dyDescent="0.35">
      <c r="A16" s="138" t="s">
        <v>187</v>
      </c>
      <c r="B16" s="139" t="s">
        <v>188</v>
      </c>
      <c r="C16" s="138" t="s">
        <v>203</v>
      </c>
      <c r="D16" s="138" t="s">
        <v>204</v>
      </c>
      <c r="E16" s="138" t="s">
        <v>205</v>
      </c>
      <c r="F16" s="138" t="s">
        <v>206</v>
      </c>
      <c r="G16" s="138" t="s">
        <v>207</v>
      </c>
      <c r="H16" s="138" t="s">
        <v>196</v>
      </c>
      <c r="K16" s="119"/>
      <c r="L16" s="119"/>
    </row>
    <row r="17" spans="1:13" ht="15.5" x14ac:dyDescent="0.35">
      <c r="A17" s="330"/>
      <c r="B17" s="127" t="s">
        <v>208</v>
      </c>
      <c r="C17" s="394">
        <f>SUMIF('PD1'!$B$49:$B$224, "Venue", 'PD1'!$H$49:$H$224)</f>
        <v>0</v>
      </c>
      <c r="D17" s="395">
        <f>'PD1'!$C$39</f>
        <v>0</v>
      </c>
      <c r="E17" s="396">
        <f>'PD1'!$B$27</f>
        <v>0</v>
      </c>
      <c r="F17" s="394">
        <f>'PD1'!$B$43</f>
        <v>0</v>
      </c>
      <c r="G17" s="380">
        <f>'PD1'!$F$45</f>
        <v>0</v>
      </c>
      <c r="H17" s="248">
        <v>0</v>
      </c>
      <c r="K17" s="119"/>
      <c r="L17" s="119"/>
    </row>
    <row r="18" spans="1:13" ht="15.5" x14ac:dyDescent="0.35">
      <c r="A18" s="332"/>
      <c r="B18" s="125" t="s">
        <v>209</v>
      </c>
      <c r="C18" s="394">
        <f>SUMIF('PD2'!$B$49:$B$224, "Venue", 'PD2'!$H$49:$H$224)</f>
        <v>0</v>
      </c>
      <c r="D18" s="395">
        <f>'PD2'!$C$39</f>
        <v>0</v>
      </c>
      <c r="E18" s="396">
        <f>'PD2'!$B$27</f>
        <v>0</v>
      </c>
      <c r="F18" s="394">
        <f>'PD2'!$B$43</f>
        <v>0</v>
      </c>
      <c r="G18" s="380">
        <f>'PD2'!$F$45</f>
        <v>0</v>
      </c>
      <c r="H18" s="249">
        <v>0</v>
      </c>
      <c r="K18" s="119"/>
      <c r="L18" s="119"/>
    </row>
    <row r="19" spans="1:13" ht="15.5" x14ac:dyDescent="0.35">
      <c r="A19" s="331"/>
      <c r="B19" s="125" t="s">
        <v>210</v>
      </c>
      <c r="C19" s="394">
        <f>SUMIF('PD3'!$B$49:$B$224, "Venue", 'PD3'!$H$49:$H$224)</f>
        <v>0</v>
      </c>
      <c r="D19" s="395">
        <f>'PD3'!$C$39</f>
        <v>0</v>
      </c>
      <c r="E19" s="396">
        <f>'PD3'!$B$27</f>
        <v>0</v>
      </c>
      <c r="F19" s="394">
        <f>'PD3'!$B$43</f>
        <v>0</v>
      </c>
      <c r="G19" s="380">
        <f>'PD3'!$F$45</f>
        <v>0</v>
      </c>
      <c r="H19" s="249">
        <v>0</v>
      </c>
      <c r="K19" s="119"/>
      <c r="L19" s="119"/>
    </row>
    <row r="20" spans="1:13" ht="15.5" x14ac:dyDescent="0.35">
      <c r="A20" s="332"/>
      <c r="B20" s="125" t="s">
        <v>211</v>
      </c>
      <c r="C20" s="394">
        <f>SUMIF('PD4'!$B$49:$B$224, "Venue", 'PD4'!$H$49:$H$224)</f>
        <v>0</v>
      </c>
      <c r="D20" s="395">
        <f>'PD4'!$C$39</f>
        <v>0</v>
      </c>
      <c r="E20" s="396">
        <f>'PD4'!$B$27</f>
        <v>0</v>
      </c>
      <c r="F20" s="394">
        <f>'PD4'!$B$43</f>
        <v>0</v>
      </c>
      <c r="G20" s="380">
        <f>'PD4'!$F$45</f>
        <v>0</v>
      </c>
      <c r="H20" s="249">
        <v>0</v>
      </c>
      <c r="K20" s="119"/>
      <c r="L20" s="119"/>
    </row>
    <row r="21" spans="1:13" ht="15.5" x14ac:dyDescent="0.35">
      <c r="A21" s="331"/>
      <c r="B21" s="344" t="s">
        <v>212</v>
      </c>
      <c r="C21" s="394">
        <f>SUMIF('PD5'!$B$49:$B$224, "Venue", 'PD5'!$H$49:$H$224)</f>
        <v>0</v>
      </c>
      <c r="D21" s="395">
        <f>'PD5'!$C$39</f>
        <v>0</v>
      </c>
      <c r="E21" s="396">
        <f>'PD5'!$B$27</f>
        <v>0</v>
      </c>
      <c r="F21" s="394">
        <f>'PD5'!$B$43</f>
        <v>0</v>
      </c>
      <c r="G21" s="380">
        <f>'PD5'!$F$45</f>
        <v>0</v>
      </c>
      <c r="H21" s="249">
        <v>0</v>
      </c>
      <c r="K21" s="119"/>
      <c r="L21" s="119"/>
    </row>
    <row r="22" spans="1:13" s="117" customFormat="1" ht="21" x14ac:dyDescent="0.35">
      <c r="A22" s="346" t="s">
        <v>213</v>
      </c>
      <c r="B22" s="345">
        <f>COUNTIF(A8:A21,"Yes")</f>
        <v>2</v>
      </c>
      <c r="C22" s="340" t="str">
        <f>IF(B22&gt;dataval!$C$5,"You have exceeded the limit for PAF Eligible Projects or PD Opportunities. Please ensure only 5 are chosen.","")</f>
        <v/>
      </c>
      <c r="D22" s="341"/>
      <c r="E22" s="342"/>
      <c r="F22" s="124"/>
      <c r="G22" s="334"/>
    </row>
    <row r="23" spans="1:13" ht="15.5" x14ac:dyDescent="0.35">
      <c r="A23" s="347"/>
      <c r="B23" s="348"/>
      <c r="C23" s="349"/>
      <c r="D23" s="415"/>
      <c r="E23" s="417"/>
      <c r="F23" s="418"/>
      <c r="G23" s="119"/>
    </row>
    <row r="24" spans="1:13" s="122" customFormat="1" ht="15.5" x14ac:dyDescent="0.35">
      <c r="A24" s="713" t="s">
        <v>188</v>
      </c>
      <c r="B24" s="713"/>
      <c r="C24" s="350" t="s">
        <v>189</v>
      </c>
      <c r="D24" s="423" t="s">
        <v>206</v>
      </c>
      <c r="E24" s="421"/>
      <c r="F24" s="419"/>
      <c r="G24" s="343"/>
    </row>
    <row r="25" spans="1:13" ht="15.5" x14ac:dyDescent="0.35">
      <c r="A25" s="714" t="s">
        <v>335</v>
      </c>
      <c r="B25" s="714"/>
      <c r="C25" s="397">
        <f>SUMPRODUCT('Other Expenses'!I47:I176, 'Other Expenses'!J47:J176)</f>
        <v>0</v>
      </c>
      <c r="D25" s="424">
        <f>'Other Expenses'!B45</f>
        <v>0</v>
      </c>
      <c r="E25" s="422"/>
      <c r="F25" s="420"/>
      <c r="G25" s="115"/>
    </row>
    <row r="26" spans="1:13" ht="15.5" x14ac:dyDescent="0.35">
      <c r="A26" s="714" t="s">
        <v>177</v>
      </c>
      <c r="B26" s="714"/>
      <c r="C26" s="398">
        <f>SUMPRODUCT('Other Expenses'!I37:I41, 'Other Expenses'!J37:J41)</f>
        <v>0</v>
      </c>
      <c r="D26" s="425">
        <f>'Other Expenses'!B35</f>
        <v>0</v>
      </c>
      <c r="E26" s="422"/>
      <c r="F26" s="420"/>
      <c r="G26" s="381"/>
      <c r="H26" s="111"/>
    </row>
    <row r="27" spans="1:13" ht="15.5" x14ac:dyDescent="0.35">
      <c r="A27" s="401"/>
      <c r="B27" s="401"/>
      <c r="C27" s="402"/>
      <c r="D27" s="416"/>
      <c r="E27" s="426"/>
      <c r="F27" s="427"/>
      <c r="G27" s="381"/>
      <c r="H27" s="111"/>
    </row>
    <row r="28" spans="1:13" ht="15.5" x14ac:dyDescent="0.35">
      <c r="A28" s="718" t="s">
        <v>333</v>
      </c>
      <c r="B28" s="719"/>
      <c r="C28" s="719"/>
      <c r="D28" s="720" t="s">
        <v>334</v>
      </c>
      <c r="E28" s="720"/>
      <c r="F28" s="428"/>
      <c r="G28" s="381"/>
      <c r="H28" s="111"/>
    </row>
    <row r="29" spans="1:13" ht="31" x14ac:dyDescent="0.35">
      <c r="A29" s="403" t="s">
        <v>189</v>
      </c>
      <c r="B29" s="405">
        <f>SUMPRODUCT('Other Expenses'!I7:I28, 'Other Expenses'!J7:J28)</f>
        <v>60.460000000000008</v>
      </c>
      <c r="C29" s="404" t="s">
        <v>281</v>
      </c>
      <c r="D29" s="407">
        <f>'Other Expenses'!B5</f>
        <v>887.90879999999993</v>
      </c>
      <c r="E29" s="406" t="str">
        <f>"Amount split over "&amp;COUNTIF(A8:A14,"Yes")&amp;" project(s):"</f>
        <v>Amount split over 2 project(s):</v>
      </c>
      <c r="F29" s="405">
        <f>IF(D29&gt;1000,1000/COUNTIF(A8:A14,"Yes"),(D29/COUNTIF(A8:A14,"Yes")))</f>
        <v>443.95439999999996</v>
      </c>
      <c r="G29" s="381"/>
      <c r="H29" s="111"/>
    </row>
    <row r="30" spans="1:13" ht="15.5" x14ac:dyDescent="0.35">
      <c r="A30" s="715"/>
      <c r="B30" s="716"/>
      <c r="C30" s="120"/>
      <c r="D30" s="118"/>
      <c r="E30" s="120"/>
      <c r="F30" s="120"/>
      <c r="G30" s="111"/>
      <c r="H30" s="111"/>
      <c r="I30" s="111"/>
      <c r="J30" s="111"/>
      <c r="K30" s="111"/>
    </row>
    <row r="31" spans="1:13" ht="15.5" x14ac:dyDescent="0.35">
      <c r="A31" s="717" t="s">
        <v>214</v>
      </c>
      <c r="B31" s="717"/>
      <c r="C31" s="431">
        <f>SUM('Non-PAF Income &amp; Dept. Funding'!D17,
'Non-PAF Income &amp; Dept. Funding'!G23:G150,
C8:C14,C25,C26)</f>
        <v>4124.97</v>
      </c>
      <c r="D31" s="128"/>
      <c r="E31" s="711" t="s">
        <v>215</v>
      </c>
      <c r="F31" s="712"/>
      <c r="G31" s="129"/>
      <c r="H31" s="111"/>
      <c r="I31" s="111"/>
      <c r="J31" s="109"/>
      <c r="K31" s="109"/>
      <c r="L31" s="109"/>
      <c r="M31" s="109"/>
    </row>
    <row r="32" spans="1:13" ht="15.5" x14ac:dyDescent="0.35">
      <c r="A32" s="717" t="s">
        <v>216</v>
      </c>
      <c r="B32" s="717"/>
      <c r="C32" s="335">
        <f>MIN(SUM(SUMIF(A8:A14,"Yes",K8:K14),SUMIF(A17:A21,"Yes",G17:G21)),dataval!$C$4)</f>
        <v>3280.2987139999987</v>
      </c>
      <c r="D32" s="382"/>
      <c r="E32" s="130" t="s">
        <v>217</v>
      </c>
      <c r="F32" s="131">
        <f>C32/C35</f>
        <v>0.45454545454545453</v>
      </c>
      <c r="G32" s="115"/>
      <c r="H32" s="111"/>
      <c r="I32" s="111"/>
    </row>
    <row r="33" spans="1:13" ht="15.5" x14ac:dyDescent="0.35">
      <c r="A33" s="723" t="s">
        <v>218</v>
      </c>
      <c r="B33" s="723"/>
      <c r="C33" s="441">
        <f>SUM(SUMIF(A8:A14,"Yes",L8:L14),SUMIF(A17:A21,"Yes",H17:H21))</f>
        <v>3280.2987139999987</v>
      </c>
      <c r="D33" s="382"/>
      <c r="E33" s="144" t="s">
        <v>219</v>
      </c>
      <c r="F33" s="145">
        <f>C31/C35</f>
        <v>0.57159012855570213</v>
      </c>
      <c r="G33" s="115"/>
      <c r="H33" s="111"/>
      <c r="I33" s="111"/>
    </row>
    <row r="34" spans="1:13" ht="15.5" x14ac:dyDescent="0.35">
      <c r="A34" s="717" t="s">
        <v>220</v>
      </c>
      <c r="B34" s="717"/>
      <c r="C34" s="336"/>
      <c r="D34" s="143"/>
      <c r="E34" s="146"/>
      <c r="F34" s="333" t="str">
        <f>IF(F33&gt;F32, "Eligible", "Ineligble")</f>
        <v>Eligible</v>
      </c>
      <c r="G34" s="119"/>
    </row>
    <row r="35" spans="1:13" ht="15.5" x14ac:dyDescent="0.35">
      <c r="A35" s="724" t="s">
        <v>221</v>
      </c>
      <c r="B35" s="724"/>
      <c r="C35" s="337">
        <f>SUM(D25,SUM(H8:H14),SUM(F17:F21),D26)</f>
        <v>7216.6571707999974</v>
      </c>
    </row>
    <row r="36" spans="1:13" ht="15.5" x14ac:dyDescent="0.35">
      <c r="A36" s="721" t="s">
        <v>222</v>
      </c>
      <c r="B36" s="721"/>
      <c r="C36" s="338">
        <f>C33+C31</f>
        <v>7405.2687139999989</v>
      </c>
      <c r="M36" s="112"/>
    </row>
    <row r="37" spans="1:13" ht="15.5" x14ac:dyDescent="0.35">
      <c r="A37" s="722" t="s">
        <v>223</v>
      </c>
      <c r="B37" s="722"/>
      <c r="C37" s="339">
        <f>C36-C35</f>
        <v>188.61154320000151</v>
      </c>
      <c r="M37" s="112"/>
    </row>
    <row r="38" spans="1:13" ht="15.5" x14ac:dyDescent="0.35">
      <c r="A38" s="122"/>
      <c r="B38" s="122"/>
      <c r="M38" s="112"/>
    </row>
    <row r="39" spans="1:13" ht="15.5" x14ac:dyDescent="0.35">
      <c r="B39" s="292"/>
      <c r="C39" s="293"/>
      <c r="M39" s="112"/>
    </row>
    <row r="40" spans="1:13" ht="15.5" x14ac:dyDescent="0.35">
      <c r="M40" s="112"/>
    </row>
    <row r="41" spans="1:13" ht="15.5" x14ac:dyDescent="0.35">
      <c r="M41" s="112"/>
    </row>
    <row r="42" spans="1:13" ht="15.5" x14ac:dyDescent="0.35">
      <c r="M42" s="112"/>
    </row>
    <row r="43" spans="1:13" ht="15.5" x14ac:dyDescent="0.35">
      <c r="M43" s="112"/>
    </row>
    <row r="44" spans="1:13" ht="15.5" x14ac:dyDescent="0.35">
      <c r="M44" s="112"/>
    </row>
    <row r="45" spans="1:13" ht="15.75" customHeight="1" x14ac:dyDescent="0.35">
      <c r="M45" s="112"/>
    </row>
    <row r="46" spans="1:13" ht="15.75" customHeight="1" x14ac:dyDescent="0.35">
      <c r="M46" s="112"/>
    </row>
    <row r="47" spans="1:13" ht="15.75" customHeight="1" x14ac:dyDescent="0.35">
      <c r="M47" s="112"/>
    </row>
    <row r="48" spans="1:13" ht="15.75" customHeight="1" x14ac:dyDescent="0.35">
      <c r="M48" s="112"/>
    </row>
    <row r="49" spans="13:13" ht="15.75" customHeight="1" x14ac:dyDescent="0.35">
      <c r="M49" s="112"/>
    </row>
    <row r="50" spans="13:13" ht="15.75" customHeight="1" x14ac:dyDescent="0.35">
      <c r="M50" s="112"/>
    </row>
    <row r="51" spans="13:13" ht="15.75" customHeight="1" x14ac:dyDescent="0.35">
      <c r="M51" s="112"/>
    </row>
    <row r="52" spans="13:13" ht="15.75" customHeight="1" x14ac:dyDescent="0.35">
      <c r="M52" s="112"/>
    </row>
    <row r="53" spans="13:13" ht="15.75" customHeight="1" x14ac:dyDescent="0.35">
      <c r="M53" s="112"/>
    </row>
    <row r="54" spans="13:13" ht="15.75" customHeight="1" x14ac:dyDescent="0.35">
      <c r="M54" s="112"/>
    </row>
    <row r="55" spans="13:13" ht="15.75" customHeight="1" x14ac:dyDescent="0.35">
      <c r="M55" s="112"/>
    </row>
    <row r="56" spans="13:13" ht="15.75" customHeight="1" x14ac:dyDescent="0.35">
      <c r="M56" s="112"/>
    </row>
    <row r="57" spans="13:13" ht="15.75" customHeight="1" x14ac:dyDescent="0.35">
      <c r="M57" s="112"/>
    </row>
    <row r="58" spans="13:13" ht="15.75" customHeight="1" x14ac:dyDescent="0.35">
      <c r="M58" s="112"/>
    </row>
    <row r="59" spans="13:13" ht="15.75" customHeight="1" x14ac:dyDescent="0.35">
      <c r="M59" s="112"/>
    </row>
    <row r="60" spans="13:13" ht="15.75" customHeight="1" x14ac:dyDescent="0.35">
      <c r="M60" s="112"/>
    </row>
    <row r="61" spans="13:13" ht="15.75" customHeight="1" x14ac:dyDescent="0.35">
      <c r="M61" s="112"/>
    </row>
    <row r="62" spans="13:13" ht="15.75" customHeight="1" x14ac:dyDescent="0.35">
      <c r="M62" s="112"/>
    </row>
    <row r="63" spans="13:13" ht="15.75" customHeight="1" x14ac:dyDescent="0.35">
      <c r="M63" s="112"/>
    </row>
    <row r="64" spans="13:13" ht="15.75" customHeight="1" x14ac:dyDescent="0.35">
      <c r="M64" s="112"/>
    </row>
    <row r="65" spans="13:13" ht="15.75" customHeight="1" x14ac:dyDescent="0.35">
      <c r="M65" s="112"/>
    </row>
    <row r="66" spans="13:13" ht="15.75" customHeight="1" x14ac:dyDescent="0.35">
      <c r="M66" s="112"/>
    </row>
    <row r="67" spans="13:13" ht="15.75" customHeight="1" x14ac:dyDescent="0.35">
      <c r="M67" s="112"/>
    </row>
    <row r="68" spans="13:13" ht="15.75" customHeight="1" x14ac:dyDescent="0.35">
      <c r="M68" s="112"/>
    </row>
    <row r="69" spans="13:13" ht="15.75" customHeight="1" x14ac:dyDescent="0.35">
      <c r="M69" s="112"/>
    </row>
    <row r="70" spans="13:13" ht="15.75" customHeight="1" x14ac:dyDescent="0.35">
      <c r="M70" s="112"/>
    </row>
    <row r="71" spans="13:13" ht="15.75" customHeight="1" x14ac:dyDescent="0.35">
      <c r="M71" s="112"/>
    </row>
    <row r="72" spans="13:13" ht="15.75" customHeight="1" x14ac:dyDescent="0.35">
      <c r="M72" s="112"/>
    </row>
    <row r="73" spans="13:13" ht="15.75" customHeight="1" x14ac:dyDescent="0.35">
      <c r="M73" s="112"/>
    </row>
    <row r="74" spans="13:13" ht="15.75" customHeight="1" x14ac:dyDescent="0.35">
      <c r="M74" s="112"/>
    </row>
    <row r="75" spans="13:13" ht="15.75" customHeight="1" x14ac:dyDescent="0.35">
      <c r="M75" s="112"/>
    </row>
    <row r="76" spans="13:13" ht="15.75" customHeight="1" x14ac:dyDescent="0.35">
      <c r="M76" s="112"/>
    </row>
    <row r="77" spans="13:13" ht="15.75" customHeight="1" x14ac:dyDescent="0.35">
      <c r="M77" s="112"/>
    </row>
    <row r="78" spans="13:13" ht="15.75" customHeight="1" x14ac:dyDescent="0.35">
      <c r="M78" s="112"/>
    </row>
    <row r="79" spans="13:13" ht="15.75" customHeight="1" x14ac:dyDescent="0.35">
      <c r="M79" s="112"/>
    </row>
    <row r="80" spans="13:13" ht="15.75" customHeight="1" x14ac:dyDescent="0.35">
      <c r="M80" s="112"/>
    </row>
    <row r="81" spans="13:13" ht="15.75" customHeight="1" x14ac:dyDescent="0.35">
      <c r="M81" s="112"/>
    </row>
    <row r="82" spans="13:13" ht="15.75" customHeight="1" x14ac:dyDescent="0.35">
      <c r="M82" s="112"/>
    </row>
    <row r="83" spans="13:13" ht="15.75" customHeight="1" x14ac:dyDescent="0.35">
      <c r="M83" s="112"/>
    </row>
    <row r="84" spans="13:13" ht="15.75" customHeight="1" x14ac:dyDescent="0.35">
      <c r="M84" s="112"/>
    </row>
    <row r="85" spans="13:13" ht="15.75" customHeight="1" x14ac:dyDescent="0.35">
      <c r="M85" s="112"/>
    </row>
    <row r="86" spans="13:13" ht="15.75" customHeight="1" x14ac:dyDescent="0.35">
      <c r="M86" s="112"/>
    </row>
    <row r="87" spans="13:13" ht="15.75" customHeight="1" x14ac:dyDescent="0.35">
      <c r="M87" s="112"/>
    </row>
    <row r="88" spans="13:13" ht="15.75" customHeight="1" x14ac:dyDescent="0.35">
      <c r="M88" s="112"/>
    </row>
    <row r="89" spans="13:13" ht="15.75" customHeight="1" x14ac:dyDescent="0.35">
      <c r="M89" s="112"/>
    </row>
    <row r="90" spans="13:13" ht="15.75" customHeight="1" x14ac:dyDescent="0.35">
      <c r="M90" s="112"/>
    </row>
    <row r="91" spans="13:13" ht="15.75" customHeight="1" x14ac:dyDescent="0.35">
      <c r="M91" s="112"/>
    </row>
    <row r="92" spans="13:13" ht="15.75" customHeight="1" x14ac:dyDescent="0.35">
      <c r="M92" s="112"/>
    </row>
    <row r="93" spans="13:13" ht="15.75" customHeight="1" x14ac:dyDescent="0.35">
      <c r="M93" s="112"/>
    </row>
    <row r="94" spans="13:13" ht="15.75" customHeight="1" x14ac:dyDescent="0.35">
      <c r="M94" s="112"/>
    </row>
    <row r="95" spans="13:13" ht="15.75" customHeight="1" x14ac:dyDescent="0.35">
      <c r="M95" s="112"/>
    </row>
    <row r="96" spans="13:13" ht="15.75" customHeight="1" x14ac:dyDescent="0.35">
      <c r="M96" s="112"/>
    </row>
    <row r="97" spans="13:13" ht="15.75" customHeight="1" x14ac:dyDescent="0.35">
      <c r="M97" s="112"/>
    </row>
    <row r="98" spans="13:13" ht="15.75" customHeight="1" x14ac:dyDescent="0.35">
      <c r="M98" s="112"/>
    </row>
    <row r="99" spans="13:13" ht="15.75" customHeight="1" x14ac:dyDescent="0.35">
      <c r="M99" s="112"/>
    </row>
    <row r="100" spans="13:13" ht="15.75" customHeight="1" x14ac:dyDescent="0.35">
      <c r="M100" s="112"/>
    </row>
    <row r="101" spans="13:13" ht="15.75" customHeight="1" x14ac:dyDescent="0.35">
      <c r="M101" s="112"/>
    </row>
    <row r="102" spans="13:13" ht="15.75" customHeight="1" x14ac:dyDescent="0.35">
      <c r="M102" s="112"/>
    </row>
    <row r="103" spans="13:13" ht="15.75" customHeight="1" x14ac:dyDescent="0.35">
      <c r="M103" s="112"/>
    </row>
    <row r="104" spans="13:13" ht="15.75" customHeight="1" x14ac:dyDescent="0.35">
      <c r="M104" s="112"/>
    </row>
    <row r="105" spans="13:13" ht="15.75" customHeight="1" x14ac:dyDescent="0.35">
      <c r="M105" s="112"/>
    </row>
    <row r="106" spans="13:13" ht="15.75" customHeight="1" x14ac:dyDescent="0.35">
      <c r="M106" s="112"/>
    </row>
    <row r="107" spans="13:13" ht="15.75" customHeight="1" x14ac:dyDescent="0.35">
      <c r="M107" s="112"/>
    </row>
    <row r="108" spans="13:13" ht="15.75" customHeight="1" x14ac:dyDescent="0.35">
      <c r="M108" s="112"/>
    </row>
    <row r="109" spans="13:13" ht="15.75" customHeight="1" x14ac:dyDescent="0.35">
      <c r="M109" s="112"/>
    </row>
    <row r="110" spans="13:13" ht="15.75" customHeight="1" x14ac:dyDescent="0.35">
      <c r="M110" s="112"/>
    </row>
    <row r="111" spans="13:13" ht="15.75" customHeight="1" x14ac:dyDescent="0.35">
      <c r="M111" s="112"/>
    </row>
    <row r="112" spans="13:13" ht="15.75" customHeight="1" x14ac:dyDescent="0.35">
      <c r="M112" s="112"/>
    </row>
    <row r="113" spans="13:13" ht="15.75" customHeight="1" x14ac:dyDescent="0.35">
      <c r="M113" s="112"/>
    </row>
    <row r="114" spans="13:13" ht="15.75" customHeight="1" x14ac:dyDescent="0.35">
      <c r="M114" s="112"/>
    </row>
    <row r="115" spans="13:13" ht="15.75" customHeight="1" x14ac:dyDescent="0.35">
      <c r="M115" s="112"/>
    </row>
    <row r="116" spans="13:13" ht="15.75" customHeight="1" x14ac:dyDescent="0.35">
      <c r="M116" s="112"/>
    </row>
    <row r="117" spans="13:13" ht="15.75" customHeight="1" x14ac:dyDescent="0.35">
      <c r="M117" s="112"/>
    </row>
    <row r="118" spans="13:13" ht="15.75" customHeight="1" x14ac:dyDescent="0.35">
      <c r="M118" s="112"/>
    </row>
    <row r="119" spans="13:13" ht="15.75" customHeight="1" x14ac:dyDescent="0.35">
      <c r="M119" s="112"/>
    </row>
    <row r="120" spans="13:13" ht="15.75" customHeight="1" x14ac:dyDescent="0.35">
      <c r="M120" s="112"/>
    </row>
    <row r="121" spans="13:13" ht="15.75" customHeight="1" x14ac:dyDescent="0.35">
      <c r="M121" s="112"/>
    </row>
    <row r="122" spans="13:13" ht="15.75" customHeight="1" x14ac:dyDescent="0.35">
      <c r="M122" s="112"/>
    </row>
    <row r="123" spans="13:13" ht="15.75" customHeight="1" x14ac:dyDescent="0.35">
      <c r="M123" s="112"/>
    </row>
    <row r="124" spans="13:13" ht="15.75" customHeight="1" x14ac:dyDescent="0.35">
      <c r="M124" s="112"/>
    </row>
    <row r="125" spans="13:13" ht="15.75" customHeight="1" x14ac:dyDescent="0.35">
      <c r="M125" s="112"/>
    </row>
    <row r="126" spans="13:13" ht="15.75" customHeight="1" x14ac:dyDescent="0.35">
      <c r="M126" s="112"/>
    </row>
    <row r="127" spans="13:13" ht="15.75" customHeight="1" x14ac:dyDescent="0.35">
      <c r="M127" s="112"/>
    </row>
    <row r="128" spans="13:13" ht="15.75" customHeight="1" x14ac:dyDescent="0.35">
      <c r="M128" s="112"/>
    </row>
    <row r="129" spans="10:13" ht="15.75" customHeight="1" x14ac:dyDescent="0.35">
      <c r="M129" s="112"/>
    </row>
    <row r="130" spans="10:13" ht="15.75" customHeight="1" x14ac:dyDescent="0.35">
      <c r="M130" s="112"/>
    </row>
    <row r="131" spans="10:13" ht="15.75" customHeight="1" x14ac:dyDescent="0.35">
      <c r="M131" s="112"/>
    </row>
    <row r="132" spans="10:13" ht="15.75" customHeight="1" x14ac:dyDescent="0.35">
      <c r="M132" s="112"/>
    </row>
    <row r="133" spans="10:13" ht="15.75" customHeight="1" x14ac:dyDescent="0.35">
      <c r="M133" s="112"/>
    </row>
    <row r="134" spans="10:13" ht="15.75" customHeight="1" x14ac:dyDescent="0.35">
      <c r="M134" s="112"/>
    </row>
    <row r="135" spans="10:13" ht="15.75" customHeight="1" x14ac:dyDescent="0.35">
      <c r="M135" s="112"/>
    </row>
    <row r="136" spans="10:13" ht="15.75" customHeight="1" x14ac:dyDescent="0.35">
      <c r="M136" s="112"/>
    </row>
    <row r="137" spans="10:13" ht="15.75" customHeight="1" x14ac:dyDescent="0.35">
      <c r="M137" s="112"/>
    </row>
    <row r="138" spans="10:13" ht="15.75" customHeight="1" x14ac:dyDescent="0.35">
      <c r="M138" s="112"/>
    </row>
    <row r="139" spans="10:13" ht="15.75" customHeight="1" x14ac:dyDescent="0.35">
      <c r="M139" s="112"/>
    </row>
    <row r="140" spans="10:13" ht="15.75" customHeight="1" x14ac:dyDescent="0.35">
      <c r="M140" s="112"/>
    </row>
    <row r="141" spans="10:13" ht="15.75" customHeight="1" x14ac:dyDescent="0.35">
      <c r="M141" s="112"/>
    </row>
    <row r="142" spans="10:13" ht="15.75" customHeight="1" x14ac:dyDescent="0.35">
      <c r="M142" s="112"/>
    </row>
    <row r="143" spans="10:13" ht="15.75" customHeight="1" x14ac:dyDescent="0.35">
      <c r="M143" s="112"/>
    </row>
    <row r="144" spans="10:13" ht="15.75" customHeight="1" x14ac:dyDescent="0.35">
      <c r="J144" s="113"/>
      <c r="K144" s="113"/>
      <c r="M144" s="112"/>
    </row>
    <row r="145" spans="10:13" ht="15.75" customHeight="1" x14ac:dyDescent="0.35">
      <c r="J145" s="113"/>
      <c r="K145" s="113"/>
      <c r="M145" s="112"/>
    </row>
    <row r="146" spans="10:13" ht="15.75" customHeight="1" x14ac:dyDescent="0.35">
      <c r="J146" s="113"/>
      <c r="K146" s="113"/>
      <c r="M146" s="112"/>
    </row>
    <row r="147" spans="10:13" ht="15.75" customHeight="1" x14ac:dyDescent="0.35">
      <c r="J147" s="109"/>
      <c r="K147" s="109"/>
      <c r="M147" s="112"/>
    </row>
    <row r="148" spans="10:13" ht="15.75" customHeight="1" x14ac:dyDescent="0.35">
      <c r="M148" s="112"/>
    </row>
    <row r="149" spans="10:13" ht="15.75" customHeight="1" x14ac:dyDescent="0.35">
      <c r="M149" s="112"/>
    </row>
    <row r="150" spans="10:13" ht="15.75" customHeight="1" x14ac:dyDescent="0.35">
      <c r="M150" s="112"/>
    </row>
    <row r="151" spans="10:13" ht="15.75" customHeight="1" x14ac:dyDescent="0.35">
      <c r="M151" s="112"/>
    </row>
    <row r="152" spans="10:13" ht="15.75" customHeight="1" x14ac:dyDescent="0.35">
      <c r="M152" s="112"/>
    </row>
    <row r="153" spans="10:13" ht="15.75" customHeight="1" x14ac:dyDescent="0.35">
      <c r="M153" s="112"/>
    </row>
    <row r="154" spans="10:13" ht="15.75" customHeight="1" x14ac:dyDescent="0.35">
      <c r="M154" s="112"/>
    </row>
    <row r="155" spans="10:13" ht="15.75" customHeight="1" x14ac:dyDescent="0.35">
      <c r="M155" s="112"/>
    </row>
    <row r="156" spans="10:13" ht="15.75" customHeight="1" x14ac:dyDescent="0.35">
      <c r="M156" s="112"/>
    </row>
    <row r="157" spans="10:13" ht="15.75" customHeight="1" x14ac:dyDescent="0.35">
      <c r="M157" s="112"/>
    </row>
    <row r="158" spans="10:13" ht="15.75" customHeight="1" x14ac:dyDescent="0.35">
      <c r="M158" s="112"/>
    </row>
    <row r="159" spans="10:13" ht="15.75" customHeight="1" x14ac:dyDescent="0.35">
      <c r="M159" s="112"/>
    </row>
    <row r="160" spans="10:13" ht="15.75" customHeight="1" x14ac:dyDescent="0.35">
      <c r="M160" s="112"/>
    </row>
    <row r="161" spans="1:13" ht="15.75" customHeight="1" x14ac:dyDescent="0.35">
      <c r="M161" s="112"/>
    </row>
    <row r="162" spans="1:13" ht="15.75" customHeight="1" x14ac:dyDescent="0.35">
      <c r="M162" s="112"/>
    </row>
    <row r="163" spans="1:13" ht="15.75" customHeight="1" x14ac:dyDescent="0.35">
      <c r="M163" s="112"/>
    </row>
    <row r="164" spans="1:13" ht="15.75" customHeight="1" x14ac:dyDescent="0.35">
      <c r="M164" s="112"/>
    </row>
    <row r="165" spans="1:13" ht="15.75" customHeight="1" x14ac:dyDescent="0.35"/>
    <row r="166" spans="1:13" ht="15.75" customHeight="1" x14ac:dyDescent="0.35"/>
    <row r="167" spans="1:13" ht="15.75" customHeight="1" x14ac:dyDescent="0.35">
      <c r="A167" s="568"/>
      <c r="B167" s="568"/>
      <c r="C167" s="568"/>
      <c r="D167" s="568"/>
      <c r="E167" s="568"/>
      <c r="F167" s="568"/>
      <c r="G167" s="568"/>
      <c r="H167" s="568"/>
      <c r="I167" s="568"/>
    </row>
    <row r="168" spans="1:13" ht="15.75" customHeight="1" x14ac:dyDescent="0.35">
      <c r="A168" s="568"/>
      <c r="B168" s="568"/>
      <c r="C168" s="568"/>
      <c r="D168" s="568"/>
      <c r="E168" s="568"/>
      <c r="F168" s="568"/>
      <c r="G168" s="568"/>
      <c r="H168" s="568"/>
      <c r="I168" s="568"/>
    </row>
    <row r="169" spans="1:13" ht="15.75" customHeight="1" x14ac:dyDescent="0.35">
      <c r="A169" s="568"/>
      <c r="B169" s="568"/>
      <c r="C169" s="568"/>
      <c r="D169" s="568"/>
      <c r="E169" s="568"/>
      <c r="F169" s="568"/>
      <c r="G169" s="568"/>
      <c r="H169" s="568"/>
      <c r="I169" s="568"/>
    </row>
    <row r="170" spans="1:13" ht="15.75" customHeight="1" x14ac:dyDescent="0.35">
      <c r="A170" s="568"/>
      <c r="B170" s="568"/>
      <c r="C170" s="568"/>
      <c r="D170" s="568"/>
      <c r="E170" s="568"/>
      <c r="F170" s="568"/>
      <c r="G170" s="568"/>
      <c r="H170" s="568"/>
      <c r="I170" s="568"/>
    </row>
    <row r="171" spans="1:13" ht="15.75" customHeight="1" x14ac:dyDescent="0.35">
      <c r="A171" s="568"/>
      <c r="B171" s="568"/>
      <c r="C171" s="568"/>
      <c r="D171" s="568"/>
      <c r="E171" s="568"/>
      <c r="F171" s="568"/>
      <c r="G171" s="568"/>
      <c r="H171" s="568"/>
      <c r="I171" s="568"/>
    </row>
    <row r="172" spans="1:13" ht="15.75" customHeight="1" x14ac:dyDescent="0.35">
      <c r="A172" s="568"/>
      <c r="B172" s="568"/>
      <c r="C172" s="568"/>
      <c r="D172" s="568"/>
      <c r="E172" s="568"/>
      <c r="F172" s="568"/>
      <c r="G172" s="568"/>
      <c r="H172" s="568"/>
      <c r="I172" s="568"/>
    </row>
    <row r="173" spans="1:13" ht="15.75" customHeight="1" x14ac:dyDescent="0.35">
      <c r="A173" s="568"/>
      <c r="B173" s="568"/>
      <c r="C173" s="568"/>
      <c r="D173" s="568"/>
      <c r="E173" s="568"/>
      <c r="F173" s="568"/>
      <c r="G173" s="568"/>
      <c r="H173" s="568"/>
      <c r="I173" s="568"/>
    </row>
    <row r="174" spans="1:13" ht="15.75" customHeight="1" x14ac:dyDescent="0.35">
      <c r="A174" s="568"/>
      <c r="B174" s="568"/>
      <c r="C174" s="568"/>
      <c r="D174" s="568"/>
      <c r="E174" s="568"/>
      <c r="F174" s="568"/>
      <c r="G174" s="568"/>
      <c r="H174" s="568"/>
      <c r="I174" s="568"/>
    </row>
    <row r="175" spans="1:13" ht="15.75" customHeight="1" x14ac:dyDescent="0.35">
      <c r="A175" s="568"/>
      <c r="B175" s="568"/>
      <c r="C175" s="568"/>
      <c r="D175" s="568"/>
      <c r="E175" s="568"/>
      <c r="F175" s="568"/>
      <c r="G175" s="568"/>
      <c r="H175" s="568"/>
      <c r="I175" s="568"/>
    </row>
    <row r="176" spans="1:13" ht="15.75" customHeight="1" x14ac:dyDescent="0.35">
      <c r="A176" s="568"/>
      <c r="B176" s="568"/>
      <c r="C176" s="568"/>
      <c r="D176" s="568"/>
      <c r="E176" s="568"/>
      <c r="F176" s="568"/>
      <c r="G176" s="568"/>
      <c r="H176" s="568"/>
      <c r="I176" s="568"/>
    </row>
    <row r="177" spans="1:9" ht="15.75" customHeight="1" x14ac:dyDescent="0.35">
      <c r="A177" s="568"/>
      <c r="B177" s="568"/>
      <c r="C177" s="568"/>
      <c r="D177" s="568"/>
      <c r="E177" s="568"/>
      <c r="F177" s="568"/>
      <c r="G177" s="568"/>
      <c r="H177" s="568"/>
      <c r="I177" s="568"/>
    </row>
    <row r="178" spans="1:9" ht="15.75" customHeight="1" x14ac:dyDescent="0.35">
      <c r="A178" s="568"/>
      <c r="B178" s="568"/>
      <c r="C178" s="568"/>
      <c r="D178" s="568"/>
      <c r="E178" s="568"/>
      <c r="F178" s="568"/>
      <c r="G178" s="568"/>
      <c r="H178" s="568"/>
      <c r="I178" s="568"/>
    </row>
    <row r="179" spans="1:9" ht="15.75" customHeight="1" x14ac:dyDescent="0.35">
      <c r="A179" s="568"/>
      <c r="B179" s="568"/>
      <c r="C179" s="568"/>
      <c r="D179" s="568"/>
      <c r="E179" s="568"/>
      <c r="F179" s="568"/>
      <c r="G179" s="568"/>
      <c r="H179" s="568"/>
      <c r="I179" s="568"/>
    </row>
    <row r="180" spans="1:9" ht="15.75" customHeight="1" x14ac:dyDescent="0.35">
      <c r="A180" s="568"/>
      <c r="B180" s="568"/>
      <c r="C180" s="568"/>
      <c r="D180" s="568"/>
      <c r="E180" s="568"/>
      <c r="F180" s="568"/>
      <c r="G180" s="568"/>
      <c r="H180" s="568"/>
      <c r="I180" s="568"/>
    </row>
    <row r="181" spans="1:9" ht="15.75" customHeight="1" x14ac:dyDescent="0.35">
      <c r="A181" s="568"/>
      <c r="B181" s="568"/>
      <c r="C181" s="568"/>
      <c r="D181" s="568"/>
      <c r="E181" s="568"/>
      <c r="F181" s="568"/>
      <c r="G181" s="568"/>
      <c r="H181" s="568"/>
      <c r="I181" s="568"/>
    </row>
    <row r="182" spans="1:9" ht="15.75" customHeight="1" x14ac:dyDescent="0.35">
      <c r="A182" s="568"/>
      <c r="B182" s="568"/>
      <c r="C182" s="568"/>
      <c r="D182" s="568"/>
      <c r="E182" s="568"/>
      <c r="F182" s="568"/>
      <c r="G182" s="568"/>
      <c r="H182" s="568"/>
      <c r="I182" s="568"/>
    </row>
    <row r="183" spans="1:9" ht="15.75" customHeight="1" x14ac:dyDescent="0.35">
      <c r="A183" s="568"/>
      <c r="B183" s="568"/>
      <c r="C183" s="568"/>
      <c r="D183" s="568"/>
      <c r="E183" s="568"/>
      <c r="F183" s="568"/>
      <c r="G183" s="568"/>
      <c r="H183" s="568"/>
      <c r="I183" s="568"/>
    </row>
    <row r="184" spans="1:9" ht="15.75" customHeight="1" x14ac:dyDescent="0.35">
      <c r="A184" s="568"/>
      <c r="B184" s="568"/>
      <c r="C184" s="568"/>
      <c r="D184" s="568"/>
      <c r="E184" s="568"/>
      <c r="F184" s="568"/>
      <c r="G184" s="568"/>
      <c r="H184" s="568"/>
      <c r="I184" s="568"/>
    </row>
    <row r="185" spans="1:9" ht="15.75" customHeight="1" x14ac:dyDescent="0.35">
      <c r="A185" s="568"/>
      <c r="B185" s="568"/>
      <c r="C185" s="568"/>
      <c r="D185" s="568"/>
      <c r="E185" s="568"/>
      <c r="F185" s="568"/>
      <c r="G185" s="568"/>
      <c r="H185" s="568"/>
      <c r="I185" s="568"/>
    </row>
    <row r="186" spans="1:9" ht="15.75" customHeight="1" x14ac:dyDescent="0.35">
      <c r="A186" s="568"/>
      <c r="B186" s="568"/>
      <c r="C186" s="568"/>
      <c r="D186" s="568"/>
      <c r="E186" s="568"/>
      <c r="F186" s="568"/>
      <c r="G186" s="568"/>
      <c r="H186" s="568"/>
      <c r="I186" s="568"/>
    </row>
    <row r="187" spans="1:9" ht="15.75" customHeight="1" x14ac:dyDescent="0.35">
      <c r="A187" s="568"/>
      <c r="B187" s="568"/>
      <c r="C187" s="568"/>
      <c r="D187" s="568"/>
      <c r="E187" s="568"/>
      <c r="F187" s="568"/>
      <c r="G187" s="568"/>
      <c r="H187" s="568"/>
      <c r="I187" s="568"/>
    </row>
    <row r="188" spans="1:9" ht="15.75" customHeight="1" x14ac:dyDescent="0.35">
      <c r="A188" s="568"/>
      <c r="B188" s="568"/>
      <c r="C188" s="568"/>
      <c r="D188" s="568"/>
      <c r="E188" s="568"/>
      <c r="F188" s="568"/>
      <c r="G188" s="568"/>
      <c r="H188" s="568"/>
      <c r="I188" s="568"/>
    </row>
    <row r="189" spans="1:9" ht="15.75" customHeight="1" x14ac:dyDescent="0.35">
      <c r="A189" s="568"/>
      <c r="B189" s="568"/>
      <c r="C189" s="568"/>
      <c r="D189" s="568"/>
      <c r="E189" s="568"/>
      <c r="F189" s="568"/>
      <c r="G189" s="568"/>
      <c r="H189" s="568"/>
      <c r="I189" s="568"/>
    </row>
    <row r="190" spans="1:9" ht="15.75" customHeight="1" x14ac:dyDescent="0.35">
      <c r="A190" s="568"/>
      <c r="B190" s="568"/>
      <c r="C190" s="568"/>
      <c r="D190" s="568"/>
      <c r="E190" s="568"/>
      <c r="F190" s="568"/>
      <c r="G190" s="568"/>
      <c r="H190" s="568"/>
      <c r="I190" s="568"/>
    </row>
    <row r="191" spans="1:9" ht="15.75" customHeight="1" x14ac:dyDescent="0.35">
      <c r="A191" s="568"/>
      <c r="B191" s="568"/>
      <c r="C191" s="568"/>
      <c r="D191" s="568"/>
      <c r="E191" s="568"/>
      <c r="F191" s="568"/>
      <c r="G191" s="568"/>
      <c r="H191" s="568"/>
      <c r="I191" s="568"/>
    </row>
    <row r="192" spans="1:9" ht="15.75" customHeight="1" x14ac:dyDescent="0.35">
      <c r="A192" s="568"/>
      <c r="B192" s="568"/>
      <c r="C192" s="568"/>
      <c r="D192" s="568"/>
      <c r="E192" s="568"/>
      <c r="F192" s="568"/>
      <c r="G192" s="568"/>
      <c r="H192" s="568"/>
      <c r="I192" s="568"/>
    </row>
    <row r="193" spans="1:9" ht="15.75" customHeight="1" x14ac:dyDescent="0.35">
      <c r="A193" s="568"/>
      <c r="B193" s="568"/>
      <c r="C193" s="568"/>
      <c r="D193" s="568"/>
      <c r="E193" s="568"/>
      <c r="F193" s="568"/>
      <c r="G193" s="568"/>
      <c r="H193" s="568"/>
      <c r="I193" s="568"/>
    </row>
    <row r="194" spans="1:9" ht="15.75" customHeight="1" x14ac:dyDescent="0.35">
      <c r="A194" s="568"/>
      <c r="B194" s="568"/>
      <c r="C194" s="568"/>
      <c r="D194" s="568"/>
      <c r="E194" s="568"/>
      <c r="F194" s="568"/>
      <c r="G194" s="568"/>
      <c r="H194" s="568"/>
      <c r="I194" s="568"/>
    </row>
    <row r="195" spans="1:9" ht="15.75" customHeight="1" x14ac:dyDescent="0.35">
      <c r="A195" s="568"/>
      <c r="B195" s="568"/>
      <c r="C195" s="568"/>
      <c r="D195" s="568"/>
      <c r="E195" s="568"/>
      <c r="F195" s="568"/>
      <c r="G195" s="568"/>
      <c r="H195" s="568"/>
      <c r="I195" s="568"/>
    </row>
    <row r="196" spans="1:9" ht="15.75" customHeight="1" x14ac:dyDescent="0.35">
      <c r="A196" s="568"/>
      <c r="B196" s="568"/>
      <c r="C196" s="568"/>
      <c r="D196" s="568"/>
      <c r="E196" s="568"/>
      <c r="F196" s="568"/>
      <c r="G196" s="568"/>
      <c r="H196" s="568"/>
      <c r="I196" s="568"/>
    </row>
    <row r="197" spans="1:9" ht="15.75" customHeight="1" x14ac:dyDescent="0.35">
      <c r="A197" s="568"/>
      <c r="B197" s="568"/>
      <c r="C197" s="568"/>
      <c r="D197" s="568"/>
      <c r="E197" s="568"/>
      <c r="F197" s="568"/>
      <c r="G197" s="568"/>
      <c r="H197" s="568"/>
      <c r="I197" s="568"/>
    </row>
    <row r="198" spans="1:9" ht="15.75" customHeight="1" x14ac:dyDescent="0.35">
      <c r="A198" s="568"/>
      <c r="B198" s="568"/>
      <c r="C198" s="568"/>
      <c r="D198" s="568"/>
      <c r="E198" s="568"/>
      <c r="F198" s="568"/>
      <c r="G198" s="568"/>
      <c r="H198" s="568"/>
      <c r="I198" s="568"/>
    </row>
    <row r="199" spans="1:9" ht="15.75" customHeight="1" x14ac:dyDescent="0.35">
      <c r="A199" s="568"/>
      <c r="B199" s="568"/>
      <c r="C199" s="568"/>
      <c r="D199" s="568"/>
      <c r="E199" s="568"/>
      <c r="F199" s="568"/>
      <c r="G199" s="568"/>
      <c r="H199" s="568"/>
      <c r="I199" s="568"/>
    </row>
    <row r="200" spans="1:9" ht="15.75" customHeight="1" x14ac:dyDescent="0.35">
      <c r="A200" s="568"/>
      <c r="B200" s="568"/>
      <c r="C200" s="568"/>
      <c r="D200" s="568"/>
      <c r="E200" s="568"/>
      <c r="F200" s="568"/>
      <c r="G200" s="568"/>
      <c r="H200" s="568"/>
      <c r="I200" s="568"/>
    </row>
    <row r="201" spans="1:9" ht="15.75" customHeight="1" x14ac:dyDescent="0.35">
      <c r="A201" s="568"/>
      <c r="B201" s="568"/>
      <c r="C201" s="568"/>
      <c r="D201" s="568"/>
      <c r="E201" s="568"/>
      <c r="F201" s="568"/>
      <c r="G201" s="568"/>
      <c r="H201" s="568"/>
      <c r="I201" s="568"/>
    </row>
    <row r="202" spans="1:9" ht="15.75" customHeight="1" x14ac:dyDescent="0.35">
      <c r="A202" s="568"/>
      <c r="B202" s="568"/>
      <c r="C202" s="568"/>
      <c r="D202" s="568"/>
      <c r="E202" s="568"/>
      <c r="F202" s="568"/>
      <c r="G202" s="568"/>
      <c r="H202" s="568"/>
      <c r="I202" s="568"/>
    </row>
    <row r="203" spans="1:9" ht="15.75" customHeight="1" x14ac:dyDescent="0.35">
      <c r="A203" s="568"/>
      <c r="B203" s="568"/>
      <c r="C203" s="568"/>
      <c r="D203" s="568"/>
      <c r="E203" s="568"/>
      <c r="F203" s="568"/>
      <c r="G203" s="568"/>
      <c r="H203" s="568"/>
      <c r="I203" s="568"/>
    </row>
    <row r="204" spans="1:9" ht="15.75" customHeight="1" x14ac:dyDescent="0.35">
      <c r="A204" s="568"/>
      <c r="B204" s="568"/>
      <c r="C204" s="568"/>
      <c r="D204" s="568"/>
      <c r="E204" s="568"/>
      <c r="F204" s="568"/>
      <c r="G204" s="568"/>
      <c r="H204" s="568"/>
      <c r="I204" s="568"/>
    </row>
    <row r="205" spans="1:9" ht="15.75" customHeight="1" x14ac:dyDescent="0.35">
      <c r="A205" s="568"/>
      <c r="B205" s="568"/>
      <c r="C205" s="568"/>
      <c r="D205" s="568"/>
      <c r="E205" s="568"/>
      <c r="F205" s="568"/>
      <c r="G205" s="568"/>
      <c r="H205" s="568"/>
      <c r="I205" s="568"/>
    </row>
    <row r="206" spans="1:9" ht="15.75" customHeight="1" x14ac:dyDescent="0.35">
      <c r="A206" s="568"/>
      <c r="B206" s="568"/>
      <c r="C206" s="568"/>
      <c r="D206" s="568"/>
      <c r="E206" s="568"/>
      <c r="F206" s="568"/>
      <c r="G206" s="568"/>
      <c r="H206" s="568"/>
      <c r="I206" s="568"/>
    </row>
    <row r="207" spans="1:9" ht="15.75" customHeight="1" x14ac:dyDescent="0.35">
      <c r="A207" s="568"/>
      <c r="B207" s="568"/>
      <c r="C207" s="568"/>
      <c r="D207" s="568"/>
      <c r="E207" s="568"/>
      <c r="F207" s="568"/>
      <c r="G207" s="568"/>
      <c r="H207" s="568"/>
      <c r="I207" s="568"/>
    </row>
    <row r="208" spans="1:9" ht="15.75" customHeight="1" x14ac:dyDescent="0.35">
      <c r="A208" s="568"/>
      <c r="B208" s="568"/>
      <c r="C208" s="568"/>
      <c r="D208" s="568"/>
      <c r="E208" s="568"/>
      <c r="F208" s="568"/>
      <c r="G208" s="568"/>
      <c r="H208" s="568"/>
      <c r="I208" s="568"/>
    </row>
    <row r="209" spans="1:9" ht="15.75" customHeight="1" x14ac:dyDescent="0.35">
      <c r="A209" s="568"/>
      <c r="B209" s="568"/>
      <c r="C209" s="568"/>
      <c r="D209" s="568"/>
      <c r="E209" s="568"/>
      <c r="F209" s="568"/>
      <c r="G209" s="568"/>
      <c r="H209" s="568"/>
      <c r="I209" s="568"/>
    </row>
    <row r="210" spans="1:9" ht="15.75" customHeight="1" x14ac:dyDescent="0.35">
      <c r="A210" s="568"/>
      <c r="B210" s="568"/>
      <c r="C210" s="568"/>
      <c r="D210" s="568"/>
      <c r="E210" s="568"/>
      <c r="F210" s="568"/>
      <c r="G210" s="568"/>
      <c r="H210" s="568"/>
      <c r="I210" s="568"/>
    </row>
    <row r="211" spans="1:9" ht="15.75" customHeight="1" x14ac:dyDescent="0.35">
      <c r="A211" s="568"/>
      <c r="B211" s="568"/>
      <c r="C211" s="568"/>
      <c r="D211" s="568"/>
      <c r="E211" s="568"/>
      <c r="F211" s="568"/>
      <c r="G211" s="568"/>
      <c r="H211" s="568"/>
      <c r="I211" s="568"/>
    </row>
    <row r="212" spans="1:9" ht="15.75" customHeight="1" x14ac:dyDescent="0.35">
      <c r="A212" s="568"/>
      <c r="B212" s="568"/>
      <c r="C212" s="568"/>
      <c r="D212" s="568"/>
      <c r="E212" s="568"/>
      <c r="F212" s="568"/>
      <c r="G212" s="568"/>
      <c r="H212" s="568"/>
      <c r="I212" s="568"/>
    </row>
    <row r="213" spans="1:9" ht="15.75" customHeight="1" x14ac:dyDescent="0.35">
      <c r="A213" s="568"/>
      <c r="B213" s="568"/>
      <c r="C213" s="568"/>
      <c r="D213" s="568"/>
      <c r="E213" s="568"/>
      <c r="F213" s="568"/>
      <c r="G213" s="568"/>
      <c r="H213" s="568"/>
      <c r="I213" s="568"/>
    </row>
    <row r="214" spans="1:9" ht="15.75" customHeight="1" x14ac:dyDescent="0.35">
      <c r="A214" s="568"/>
      <c r="B214" s="568"/>
      <c r="C214" s="568"/>
      <c r="D214" s="568"/>
      <c r="E214" s="568"/>
      <c r="F214" s="568"/>
      <c r="G214" s="568"/>
      <c r="H214" s="568"/>
      <c r="I214" s="568"/>
    </row>
    <row r="215" spans="1:9" ht="15.75" customHeight="1" x14ac:dyDescent="0.35">
      <c r="A215" s="568"/>
      <c r="B215" s="568"/>
      <c r="C215" s="568"/>
      <c r="D215" s="568"/>
      <c r="E215" s="568"/>
      <c r="F215" s="568"/>
      <c r="G215" s="568"/>
      <c r="H215" s="568"/>
      <c r="I215" s="568"/>
    </row>
    <row r="216" spans="1:9" ht="15.75" customHeight="1" x14ac:dyDescent="0.35">
      <c r="A216" s="568"/>
      <c r="B216" s="568"/>
      <c r="C216" s="568"/>
      <c r="D216" s="568"/>
      <c r="E216" s="568"/>
      <c r="F216" s="568"/>
      <c r="G216" s="568"/>
      <c r="H216" s="568"/>
      <c r="I216" s="568"/>
    </row>
    <row r="217" spans="1:9" ht="15.75" customHeight="1" x14ac:dyDescent="0.35">
      <c r="A217" s="568"/>
      <c r="B217" s="568"/>
      <c r="C217" s="568"/>
      <c r="D217" s="568"/>
      <c r="E217" s="568"/>
      <c r="F217" s="568"/>
      <c r="G217" s="568"/>
      <c r="H217" s="568"/>
      <c r="I217" s="568"/>
    </row>
    <row r="218" spans="1:9" ht="15.75" customHeight="1" x14ac:dyDescent="0.35">
      <c r="A218" s="568"/>
      <c r="B218" s="568"/>
      <c r="C218" s="568"/>
      <c r="D218" s="568"/>
      <c r="E218" s="568"/>
      <c r="F218" s="568"/>
      <c r="G218" s="568"/>
      <c r="H218" s="568"/>
      <c r="I218" s="568"/>
    </row>
    <row r="219" spans="1:9" ht="15.75" customHeight="1" x14ac:dyDescent="0.35">
      <c r="A219" s="568"/>
      <c r="B219" s="568"/>
      <c r="C219" s="568"/>
      <c r="D219" s="568"/>
      <c r="E219" s="568"/>
      <c r="F219" s="568"/>
      <c r="G219" s="568"/>
      <c r="H219" s="568"/>
      <c r="I219" s="568"/>
    </row>
    <row r="220" spans="1:9" ht="15.75" customHeight="1" x14ac:dyDescent="0.35">
      <c r="A220" s="568"/>
      <c r="B220" s="568"/>
      <c r="C220" s="568"/>
      <c r="D220" s="568"/>
      <c r="E220" s="568"/>
      <c r="F220" s="568"/>
      <c r="G220" s="568"/>
      <c r="H220" s="568"/>
      <c r="I220" s="568"/>
    </row>
    <row r="221" spans="1:9" ht="15.75" customHeight="1" x14ac:dyDescent="0.35">
      <c r="A221" s="568"/>
      <c r="B221" s="568"/>
      <c r="C221" s="568"/>
      <c r="D221" s="568"/>
      <c r="E221" s="568"/>
      <c r="F221" s="568"/>
      <c r="G221" s="568"/>
      <c r="H221" s="568"/>
      <c r="I221" s="568"/>
    </row>
    <row r="222" spans="1:9" ht="15.75" customHeight="1" x14ac:dyDescent="0.35">
      <c r="A222" s="568"/>
      <c r="B222" s="568"/>
      <c r="C222" s="568"/>
      <c r="D222" s="568"/>
      <c r="E222" s="568"/>
      <c r="F222" s="568"/>
      <c r="G222" s="568"/>
      <c r="H222" s="568"/>
      <c r="I222" s="568"/>
    </row>
    <row r="223" spans="1:9" ht="15.75" customHeight="1" x14ac:dyDescent="0.35">
      <c r="A223" s="568"/>
      <c r="B223" s="568"/>
      <c r="C223" s="568"/>
      <c r="D223" s="568"/>
      <c r="E223" s="568"/>
      <c r="F223" s="568"/>
      <c r="G223" s="568"/>
      <c r="H223" s="568"/>
      <c r="I223" s="568"/>
    </row>
    <row r="224" spans="1:9" ht="15.75" customHeight="1" x14ac:dyDescent="0.35">
      <c r="A224" s="568"/>
      <c r="B224" s="568"/>
      <c r="C224" s="568"/>
      <c r="D224" s="568"/>
      <c r="E224" s="568"/>
      <c r="F224" s="568"/>
      <c r="G224" s="568"/>
      <c r="H224" s="568"/>
      <c r="I224" s="568"/>
    </row>
    <row r="225" spans="1:9" ht="15.75" customHeight="1" x14ac:dyDescent="0.35">
      <c r="A225" s="568"/>
      <c r="B225" s="568"/>
      <c r="C225" s="568"/>
      <c r="D225" s="568"/>
      <c r="E225" s="568"/>
      <c r="F225" s="568"/>
      <c r="G225" s="568"/>
      <c r="H225" s="568"/>
      <c r="I225" s="568"/>
    </row>
    <row r="226" spans="1:9" ht="15.75" customHeight="1" x14ac:dyDescent="0.35">
      <c r="A226" s="568"/>
      <c r="B226" s="568"/>
      <c r="C226" s="568"/>
      <c r="D226" s="568"/>
      <c r="E226" s="568"/>
      <c r="F226" s="568"/>
      <c r="G226" s="568"/>
      <c r="H226" s="568"/>
      <c r="I226" s="568"/>
    </row>
    <row r="227" spans="1:9" ht="15.75" customHeight="1" x14ac:dyDescent="0.35">
      <c r="A227" s="568"/>
      <c r="B227" s="568"/>
      <c r="C227" s="568"/>
      <c r="D227" s="568"/>
      <c r="E227" s="568"/>
      <c r="F227" s="568"/>
      <c r="G227" s="568"/>
      <c r="H227" s="568"/>
      <c r="I227" s="568"/>
    </row>
    <row r="228" spans="1:9" ht="15.75" customHeight="1" x14ac:dyDescent="0.35">
      <c r="A228" s="568"/>
      <c r="B228" s="568"/>
      <c r="C228" s="568"/>
      <c r="D228" s="568"/>
      <c r="E228" s="568"/>
      <c r="F228" s="568"/>
      <c r="G228" s="568"/>
      <c r="H228" s="568"/>
      <c r="I228" s="568"/>
    </row>
    <row r="229" spans="1:9" ht="15.75" customHeight="1" x14ac:dyDescent="0.35">
      <c r="A229" s="568"/>
      <c r="B229" s="568"/>
      <c r="C229" s="568"/>
      <c r="D229" s="568"/>
      <c r="E229" s="568"/>
      <c r="F229" s="568"/>
      <c r="G229" s="568"/>
      <c r="H229" s="568"/>
      <c r="I229" s="568"/>
    </row>
    <row r="230" spans="1:9" ht="15.75" customHeight="1" x14ac:dyDescent="0.35">
      <c r="A230" s="568"/>
      <c r="B230" s="568"/>
      <c r="C230" s="568"/>
      <c r="D230" s="568"/>
      <c r="E230" s="568"/>
      <c r="F230" s="568"/>
      <c r="G230" s="568"/>
      <c r="H230" s="568"/>
      <c r="I230" s="568"/>
    </row>
    <row r="231" spans="1:9" ht="15.75" customHeight="1" x14ac:dyDescent="0.35">
      <c r="A231" s="568"/>
      <c r="B231" s="568"/>
      <c r="C231" s="568"/>
      <c r="D231" s="568"/>
      <c r="E231" s="568"/>
      <c r="F231" s="568"/>
      <c r="G231" s="568"/>
      <c r="H231" s="568"/>
      <c r="I231" s="568"/>
    </row>
    <row r="232" spans="1:9" ht="15.75" customHeight="1" x14ac:dyDescent="0.35">
      <c r="A232" s="568"/>
      <c r="B232" s="568"/>
      <c r="C232" s="568"/>
      <c r="D232" s="568"/>
      <c r="E232" s="568"/>
      <c r="F232" s="568"/>
      <c r="G232" s="568"/>
      <c r="H232" s="568"/>
      <c r="I232" s="568"/>
    </row>
    <row r="233" spans="1:9" ht="15.75" customHeight="1" x14ac:dyDescent="0.35">
      <c r="A233" s="568"/>
      <c r="B233" s="568"/>
      <c r="C233" s="568"/>
      <c r="D233" s="568"/>
      <c r="E233" s="568"/>
      <c r="F233" s="568"/>
      <c r="G233" s="568"/>
      <c r="H233" s="568"/>
      <c r="I233" s="568"/>
    </row>
    <row r="234" spans="1:9" ht="15.75" customHeight="1" x14ac:dyDescent="0.35">
      <c r="A234" s="568"/>
      <c r="B234" s="568"/>
      <c r="C234" s="568"/>
      <c r="D234" s="568"/>
      <c r="E234" s="568"/>
      <c r="F234" s="568"/>
      <c r="G234" s="568"/>
      <c r="H234" s="568"/>
      <c r="I234" s="568"/>
    </row>
    <row r="235" spans="1:9" ht="15.75" customHeight="1" x14ac:dyDescent="0.35">
      <c r="A235" s="568"/>
      <c r="B235" s="568"/>
      <c r="C235" s="568"/>
      <c r="D235" s="568"/>
      <c r="E235" s="568"/>
      <c r="F235" s="568"/>
      <c r="G235" s="568"/>
      <c r="H235" s="568"/>
      <c r="I235" s="568"/>
    </row>
    <row r="236" spans="1:9" ht="15.75" customHeight="1" x14ac:dyDescent="0.35">
      <c r="A236" s="568"/>
      <c r="B236" s="568"/>
      <c r="C236" s="568"/>
      <c r="D236" s="568"/>
      <c r="E236" s="568"/>
      <c r="F236" s="568"/>
      <c r="G236" s="568"/>
      <c r="H236" s="568"/>
      <c r="I236" s="568"/>
    </row>
    <row r="237" spans="1:9" ht="15.75" customHeight="1" x14ac:dyDescent="0.35">
      <c r="A237" s="568"/>
      <c r="B237" s="568"/>
      <c r="C237" s="568"/>
      <c r="D237" s="568"/>
      <c r="E237" s="568"/>
      <c r="F237" s="568"/>
      <c r="G237" s="568"/>
      <c r="H237" s="568"/>
      <c r="I237" s="568"/>
    </row>
    <row r="238" spans="1:9" ht="15.75" customHeight="1" x14ac:dyDescent="0.35">
      <c r="A238" s="568"/>
      <c r="B238" s="568"/>
      <c r="C238" s="568"/>
      <c r="D238" s="568"/>
      <c r="E238" s="568"/>
      <c r="F238" s="568"/>
      <c r="G238" s="568"/>
      <c r="H238" s="568"/>
      <c r="I238" s="568"/>
    </row>
    <row r="239" spans="1:9" ht="15.75" customHeight="1" x14ac:dyDescent="0.35">
      <c r="A239" s="568"/>
      <c r="B239" s="568"/>
      <c r="C239" s="568"/>
      <c r="D239" s="568"/>
      <c r="E239" s="568"/>
      <c r="F239" s="568"/>
      <c r="G239" s="568"/>
      <c r="H239" s="568"/>
      <c r="I239" s="568"/>
    </row>
    <row r="240" spans="1:9" ht="15.75" customHeight="1" x14ac:dyDescent="0.35">
      <c r="A240" s="568"/>
      <c r="B240" s="568"/>
      <c r="C240" s="568"/>
      <c r="D240" s="568"/>
      <c r="E240" s="568"/>
      <c r="F240" s="568"/>
      <c r="G240" s="568"/>
      <c r="H240" s="568"/>
      <c r="I240" s="568"/>
    </row>
    <row r="241" spans="1:9" ht="15.75" customHeight="1" x14ac:dyDescent="0.35">
      <c r="A241" s="568"/>
      <c r="B241" s="568"/>
      <c r="C241" s="568"/>
      <c r="D241" s="568"/>
      <c r="E241" s="568"/>
      <c r="F241" s="568"/>
      <c r="G241" s="568"/>
      <c r="H241" s="568"/>
      <c r="I241" s="568"/>
    </row>
    <row r="242" spans="1:9" ht="15.75" customHeight="1" x14ac:dyDescent="0.35">
      <c r="A242" s="568"/>
      <c r="B242" s="568"/>
      <c r="C242" s="568"/>
      <c r="D242" s="568"/>
      <c r="E242" s="568"/>
      <c r="F242" s="568"/>
      <c r="G242" s="568"/>
      <c r="H242" s="568"/>
      <c r="I242" s="568"/>
    </row>
    <row r="243" spans="1:9" ht="15.75" customHeight="1" x14ac:dyDescent="0.35">
      <c r="A243" s="568"/>
      <c r="B243" s="568"/>
      <c r="C243" s="568"/>
      <c r="D243" s="568"/>
      <c r="E243" s="568"/>
      <c r="F243" s="568"/>
      <c r="G243" s="568"/>
      <c r="H243" s="568"/>
      <c r="I243" s="568"/>
    </row>
    <row r="244" spans="1:9" ht="15.75" customHeight="1" x14ac:dyDescent="0.35">
      <c r="A244" s="568"/>
      <c r="B244" s="568"/>
      <c r="C244" s="568"/>
      <c r="D244" s="568"/>
      <c r="E244" s="568"/>
      <c r="F244" s="568"/>
      <c r="G244" s="568"/>
      <c r="H244" s="568"/>
      <c r="I244" s="568"/>
    </row>
    <row r="245" spans="1:9" ht="15.75" customHeight="1" x14ac:dyDescent="0.35">
      <c r="A245" s="568"/>
      <c r="B245" s="568"/>
      <c r="C245" s="568"/>
      <c r="D245" s="568"/>
      <c r="E245" s="568"/>
      <c r="F245" s="568"/>
      <c r="G245" s="568"/>
      <c r="H245" s="568"/>
      <c r="I245" s="568"/>
    </row>
    <row r="246" spans="1:9" ht="15.75" customHeight="1" x14ac:dyDescent="0.35">
      <c r="A246" s="568"/>
      <c r="B246" s="568"/>
      <c r="C246" s="568"/>
      <c r="D246" s="568"/>
      <c r="E246" s="568"/>
      <c r="F246" s="568"/>
      <c r="G246" s="568"/>
      <c r="H246" s="568"/>
      <c r="I246" s="568"/>
    </row>
    <row r="247" spans="1:9" ht="15.75" customHeight="1" x14ac:dyDescent="0.35">
      <c r="A247" s="568"/>
      <c r="B247" s="568"/>
      <c r="C247" s="568"/>
      <c r="D247" s="568"/>
      <c r="E247" s="568"/>
      <c r="F247" s="568"/>
      <c r="G247" s="568"/>
      <c r="H247" s="568"/>
      <c r="I247" s="568"/>
    </row>
    <row r="248" spans="1:9" ht="15.75" customHeight="1" x14ac:dyDescent="0.35">
      <c r="A248" s="568"/>
      <c r="B248" s="568"/>
      <c r="C248" s="568"/>
      <c r="D248" s="568"/>
      <c r="E248" s="568"/>
      <c r="F248" s="568"/>
      <c r="G248" s="568"/>
      <c r="H248" s="568"/>
      <c r="I248" s="568"/>
    </row>
    <row r="249" spans="1:9" ht="15.75" customHeight="1" x14ac:dyDescent="0.35">
      <c r="A249" s="568"/>
      <c r="B249" s="568"/>
      <c r="C249" s="568"/>
      <c r="D249" s="568"/>
      <c r="E249" s="568"/>
      <c r="F249" s="568"/>
      <c r="G249" s="568"/>
      <c r="H249" s="568"/>
      <c r="I249" s="568"/>
    </row>
    <row r="250" spans="1:9" ht="15.75" customHeight="1" x14ac:dyDescent="0.35">
      <c r="A250" s="568"/>
      <c r="B250" s="568"/>
      <c r="C250" s="568"/>
      <c r="D250" s="568"/>
      <c r="E250" s="568"/>
      <c r="F250" s="568"/>
      <c r="G250" s="568"/>
      <c r="H250" s="568"/>
      <c r="I250" s="568"/>
    </row>
    <row r="251" spans="1:9" ht="15.75" customHeight="1" x14ac:dyDescent="0.35">
      <c r="A251" s="568"/>
      <c r="B251" s="568"/>
      <c r="C251" s="568"/>
      <c r="D251" s="568"/>
      <c r="E251" s="568"/>
      <c r="F251" s="568"/>
      <c r="G251" s="568"/>
      <c r="H251" s="568"/>
      <c r="I251" s="568"/>
    </row>
    <row r="252" spans="1:9" ht="15.75" customHeight="1" x14ac:dyDescent="0.35">
      <c r="A252" s="568"/>
      <c r="B252" s="568"/>
      <c r="C252" s="568"/>
      <c r="D252" s="568"/>
      <c r="E252" s="568"/>
      <c r="F252" s="568"/>
      <c r="G252" s="568"/>
      <c r="H252" s="568"/>
      <c r="I252" s="568"/>
    </row>
    <row r="253" spans="1:9" ht="15.75" customHeight="1" x14ac:dyDescent="0.35">
      <c r="A253" s="568"/>
      <c r="B253" s="568"/>
      <c r="C253" s="568"/>
      <c r="D253" s="568"/>
      <c r="E253" s="568"/>
      <c r="F253" s="568"/>
      <c r="G253" s="568"/>
      <c r="H253" s="568"/>
      <c r="I253" s="568"/>
    </row>
    <row r="254" spans="1:9" ht="15.75" customHeight="1" x14ac:dyDescent="0.35">
      <c r="A254" s="568"/>
      <c r="B254" s="568"/>
      <c r="C254" s="568"/>
      <c r="D254" s="568"/>
      <c r="E254" s="568"/>
      <c r="F254" s="568"/>
      <c r="G254" s="568"/>
      <c r="H254" s="568"/>
      <c r="I254" s="568"/>
    </row>
    <row r="255" spans="1:9" ht="15.75" customHeight="1" x14ac:dyDescent="0.35">
      <c r="A255" s="568"/>
      <c r="B255" s="568"/>
      <c r="C255" s="568"/>
      <c r="D255" s="568"/>
      <c r="E255" s="568"/>
      <c r="F255" s="568"/>
      <c r="G255" s="568"/>
      <c r="H255" s="568"/>
      <c r="I255" s="568"/>
    </row>
    <row r="256" spans="1:9" ht="15.75" customHeight="1" x14ac:dyDescent="0.35">
      <c r="A256" s="568"/>
      <c r="B256" s="568"/>
      <c r="C256" s="568"/>
      <c r="D256" s="568"/>
      <c r="E256" s="568"/>
      <c r="F256" s="568"/>
      <c r="G256" s="568"/>
      <c r="H256" s="568"/>
      <c r="I256" s="568"/>
    </row>
    <row r="257" spans="1:9" ht="15.75" customHeight="1" x14ac:dyDescent="0.35">
      <c r="A257" s="568"/>
      <c r="B257" s="568"/>
      <c r="C257" s="568"/>
      <c r="D257" s="568"/>
      <c r="E257" s="568"/>
      <c r="F257" s="568"/>
      <c r="G257" s="568"/>
      <c r="H257" s="568"/>
      <c r="I257" s="568"/>
    </row>
    <row r="258" spans="1:9" ht="15.75" customHeight="1" x14ac:dyDescent="0.35">
      <c r="A258" s="568"/>
      <c r="B258" s="568"/>
      <c r="C258" s="568"/>
      <c r="D258" s="568"/>
      <c r="E258" s="568"/>
      <c r="F258" s="568"/>
      <c r="G258" s="568"/>
      <c r="H258" s="568"/>
      <c r="I258" s="568"/>
    </row>
    <row r="259" spans="1:9" ht="15.75" customHeight="1" x14ac:dyDescent="0.35">
      <c r="A259" s="568"/>
      <c r="B259" s="568"/>
      <c r="C259" s="568"/>
      <c r="D259" s="568"/>
      <c r="E259" s="568"/>
      <c r="F259" s="568"/>
      <c r="G259" s="568"/>
      <c r="H259" s="568"/>
      <c r="I259" s="568"/>
    </row>
    <row r="260" spans="1:9" ht="15.75" customHeight="1" x14ac:dyDescent="0.35">
      <c r="A260" s="568"/>
      <c r="B260" s="568"/>
      <c r="C260" s="568"/>
      <c r="D260" s="568"/>
      <c r="E260" s="568"/>
      <c r="F260" s="568"/>
      <c r="G260" s="568"/>
      <c r="H260" s="568"/>
      <c r="I260" s="568"/>
    </row>
    <row r="261" spans="1:9" ht="15.75" customHeight="1" x14ac:dyDescent="0.35">
      <c r="A261" s="568"/>
      <c r="B261" s="568"/>
      <c r="C261" s="568"/>
      <c r="D261" s="568"/>
      <c r="E261" s="568"/>
      <c r="F261" s="568"/>
      <c r="G261" s="568"/>
      <c r="H261" s="568"/>
      <c r="I261" s="568"/>
    </row>
    <row r="262" spans="1:9" ht="15.75" customHeight="1" x14ac:dyDescent="0.35">
      <c r="A262" s="568"/>
      <c r="B262" s="568"/>
      <c r="C262" s="568"/>
      <c r="D262" s="568"/>
      <c r="E262" s="568"/>
      <c r="F262" s="568"/>
      <c r="G262" s="568"/>
      <c r="H262" s="568"/>
      <c r="I262" s="568"/>
    </row>
    <row r="263" spans="1:9" ht="15.75" customHeight="1" x14ac:dyDescent="0.35">
      <c r="A263" s="568"/>
      <c r="B263" s="568"/>
      <c r="C263" s="568"/>
      <c r="D263" s="568"/>
      <c r="E263" s="568"/>
      <c r="F263" s="568"/>
      <c r="G263" s="568"/>
      <c r="H263" s="568"/>
      <c r="I263" s="568"/>
    </row>
    <row r="264" spans="1:9" ht="15.75" customHeight="1" x14ac:dyDescent="0.35">
      <c r="A264" s="568"/>
      <c r="B264" s="568"/>
      <c r="C264" s="568"/>
      <c r="D264" s="568"/>
      <c r="E264" s="568"/>
      <c r="F264" s="568"/>
      <c r="G264" s="568"/>
      <c r="H264" s="568"/>
      <c r="I264" s="568"/>
    </row>
    <row r="265" spans="1:9" ht="15.75" customHeight="1" x14ac:dyDescent="0.35">
      <c r="A265" s="568"/>
      <c r="B265" s="568"/>
      <c r="C265" s="568"/>
      <c r="D265" s="568"/>
      <c r="E265" s="568"/>
      <c r="F265" s="568"/>
      <c r="G265" s="568"/>
      <c r="H265" s="568"/>
      <c r="I265" s="568"/>
    </row>
    <row r="266" spans="1:9" ht="15.75" customHeight="1" x14ac:dyDescent="0.35">
      <c r="A266" s="568"/>
      <c r="B266" s="568"/>
      <c r="C266" s="568"/>
      <c r="D266" s="568"/>
      <c r="E266" s="568"/>
      <c r="F266" s="568"/>
      <c r="G266" s="568"/>
      <c r="H266" s="568"/>
      <c r="I266" s="568"/>
    </row>
    <row r="267" spans="1:9" ht="15.75" customHeight="1" x14ac:dyDescent="0.35">
      <c r="A267" s="568"/>
      <c r="B267" s="568"/>
      <c r="C267" s="568"/>
      <c r="D267" s="568"/>
      <c r="E267" s="568"/>
      <c r="F267" s="568"/>
      <c r="G267" s="568"/>
      <c r="H267" s="568"/>
      <c r="I267" s="568"/>
    </row>
    <row r="268" spans="1:9" ht="15.75" customHeight="1" x14ac:dyDescent="0.35">
      <c r="A268" s="568"/>
      <c r="B268" s="568"/>
      <c r="C268" s="568"/>
      <c r="D268" s="568"/>
      <c r="E268" s="568"/>
      <c r="F268" s="568"/>
      <c r="G268" s="568"/>
      <c r="H268" s="568"/>
      <c r="I268" s="568"/>
    </row>
    <row r="269" spans="1:9" ht="15.75" customHeight="1" x14ac:dyDescent="0.35">
      <c r="A269" s="568"/>
      <c r="B269" s="568"/>
      <c r="C269" s="568"/>
      <c r="D269" s="568"/>
      <c r="E269" s="568"/>
      <c r="F269" s="568"/>
      <c r="G269" s="568"/>
      <c r="H269" s="568"/>
      <c r="I269" s="568"/>
    </row>
    <row r="270" spans="1:9" ht="15.75" customHeight="1" x14ac:dyDescent="0.35">
      <c r="A270" s="568"/>
      <c r="B270" s="568"/>
      <c r="C270" s="568"/>
      <c r="D270" s="568"/>
      <c r="E270" s="568"/>
      <c r="F270" s="568"/>
      <c r="G270" s="568"/>
      <c r="H270" s="568"/>
      <c r="I270" s="568"/>
    </row>
    <row r="271" spans="1:9" ht="15.75" customHeight="1" x14ac:dyDescent="0.35">
      <c r="A271" s="568"/>
      <c r="B271" s="568"/>
      <c r="C271" s="568"/>
      <c r="D271" s="568"/>
      <c r="E271" s="568"/>
      <c r="F271" s="568"/>
      <c r="G271" s="568"/>
      <c r="H271" s="568"/>
      <c r="I271" s="568"/>
    </row>
    <row r="272" spans="1:9" ht="15.75" customHeight="1" x14ac:dyDescent="0.35">
      <c r="A272" s="568"/>
      <c r="B272" s="568"/>
      <c r="C272" s="568"/>
      <c r="D272" s="568"/>
      <c r="E272" s="568"/>
      <c r="F272" s="568"/>
      <c r="G272" s="568"/>
      <c r="H272" s="568"/>
      <c r="I272" s="568"/>
    </row>
    <row r="273" spans="1:9" ht="15.75" customHeight="1" x14ac:dyDescent="0.35">
      <c r="A273" s="568"/>
      <c r="B273" s="568"/>
      <c r="C273" s="568"/>
      <c r="D273" s="568"/>
      <c r="E273" s="568"/>
      <c r="F273" s="568"/>
      <c r="G273" s="568"/>
      <c r="H273" s="568"/>
      <c r="I273" s="568"/>
    </row>
    <row r="274" spans="1:9" ht="15.75" customHeight="1" x14ac:dyDescent="0.35">
      <c r="A274" s="568"/>
      <c r="B274" s="568"/>
      <c r="C274" s="568"/>
      <c r="D274" s="568"/>
      <c r="E274" s="568"/>
      <c r="F274" s="568"/>
      <c r="G274" s="568"/>
      <c r="H274" s="568"/>
      <c r="I274" s="568"/>
    </row>
    <row r="275" spans="1:9" ht="15.75" customHeight="1" x14ac:dyDescent="0.35">
      <c r="A275" s="568"/>
      <c r="B275" s="568"/>
      <c r="C275" s="568"/>
      <c r="D275" s="568"/>
      <c r="E275" s="568"/>
      <c r="F275" s="568"/>
      <c r="G275" s="568"/>
      <c r="H275" s="568"/>
      <c r="I275" s="568"/>
    </row>
    <row r="276" spans="1:9" ht="15.75" customHeight="1" x14ac:dyDescent="0.35">
      <c r="A276" s="568"/>
      <c r="B276" s="568"/>
      <c r="C276" s="568"/>
      <c r="D276" s="568"/>
      <c r="E276" s="568"/>
      <c r="F276" s="568"/>
      <c r="G276" s="568"/>
      <c r="H276" s="568"/>
      <c r="I276" s="568"/>
    </row>
    <row r="277" spans="1:9" ht="15.75" customHeight="1" x14ac:dyDescent="0.35">
      <c r="A277" s="568"/>
      <c r="B277" s="568"/>
      <c r="C277" s="568"/>
      <c r="D277" s="568"/>
      <c r="E277" s="568"/>
      <c r="F277" s="568"/>
      <c r="G277" s="568"/>
      <c r="H277" s="568"/>
      <c r="I277" s="568"/>
    </row>
    <row r="278" spans="1:9" ht="15.75" customHeight="1" x14ac:dyDescent="0.35">
      <c r="A278" s="568"/>
      <c r="B278" s="568"/>
      <c r="C278" s="568"/>
      <c r="D278" s="568"/>
      <c r="E278" s="568"/>
      <c r="F278" s="568"/>
      <c r="G278" s="568"/>
      <c r="H278" s="568"/>
      <c r="I278" s="568"/>
    </row>
    <row r="279" spans="1:9" ht="15.75" customHeight="1" x14ac:dyDescent="0.35">
      <c r="A279" s="568"/>
      <c r="B279" s="568"/>
      <c r="C279" s="568"/>
      <c r="D279" s="568"/>
      <c r="E279" s="568"/>
      <c r="F279" s="568"/>
      <c r="G279" s="568"/>
      <c r="H279" s="568"/>
      <c r="I279" s="568"/>
    </row>
    <row r="280" spans="1:9" ht="15.75" customHeight="1" x14ac:dyDescent="0.35">
      <c r="A280" s="568"/>
      <c r="B280" s="568"/>
      <c r="C280" s="568"/>
      <c r="D280" s="568"/>
      <c r="E280" s="568"/>
      <c r="F280" s="568"/>
      <c r="G280" s="568"/>
      <c r="H280" s="568"/>
      <c r="I280" s="568"/>
    </row>
    <row r="281" spans="1:9" ht="15.75" customHeight="1" x14ac:dyDescent="0.35">
      <c r="A281" s="568"/>
      <c r="B281" s="568"/>
      <c r="C281" s="568"/>
      <c r="D281" s="568"/>
      <c r="E281" s="568"/>
      <c r="F281" s="568"/>
      <c r="G281" s="568"/>
      <c r="H281" s="568"/>
      <c r="I281" s="568"/>
    </row>
    <row r="282" spans="1:9" ht="15.75" customHeight="1" x14ac:dyDescent="0.35">
      <c r="A282" s="568"/>
      <c r="B282" s="568"/>
      <c r="C282" s="568"/>
      <c r="D282" s="568"/>
      <c r="E282" s="568"/>
      <c r="F282" s="568"/>
      <c r="G282" s="568"/>
      <c r="H282" s="568"/>
      <c r="I282" s="568"/>
    </row>
    <row r="283" spans="1:9" ht="15.75" customHeight="1" x14ac:dyDescent="0.35">
      <c r="A283" s="568"/>
      <c r="B283" s="568"/>
      <c r="C283" s="568"/>
      <c r="D283" s="568"/>
      <c r="E283" s="568"/>
      <c r="F283" s="568"/>
      <c r="G283" s="568"/>
      <c r="H283" s="568"/>
      <c r="I283" s="568"/>
    </row>
    <row r="284" spans="1:9" ht="15.75" customHeight="1" x14ac:dyDescent="0.35">
      <c r="A284" s="568"/>
      <c r="B284" s="568"/>
      <c r="C284" s="568"/>
      <c r="D284" s="568"/>
      <c r="E284" s="568"/>
      <c r="F284" s="568"/>
      <c r="G284" s="568"/>
      <c r="H284" s="568"/>
      <c r="I284" s="568"/>
    </row>
    <row r="285" spans="1:9" ht="15.75" customHeight="1" x14ac:dyDescent="0.35">
      <c r="A285" s="568"/>
      <c r="B285" s="568"/>
      <c r="C285" s="568"/>
      <c r="D285" s="568"/>
      <c r="E285" s="568"/>
      <c r="F285" s="568"/>
      <c r="G285" s="568"/>
      <c r="H285" s="568"/>
      <c r="I285" s="568"/>
    </row>
    <row r="286" spans="1:9" ht="15.75" customHeight="1" x14ac:dyDescent="0.35">
      <c r="A286" s="568"/>
      <c r="B286" s="568"/>
      <c r="C286" s="568"/>
      <c r="D286" s="568"/>
      <c r="E286" s="568"/>
      <c r="F286" s="568"/>
      <c r="G286" s="568"/>
      <c r="H286" s="568"/>
      <c r="I286" s="568"/>
    </row>
    <row r="287" spans="1:9" ht="15.75" customHeight="1" x14ac:dyDescent="0.35">
      <c r="A287" s="568"/>
      <c r="B287" s="568"/>
      <c r="C287" s="568"/>
      <c r="D287" s="568"/>
      <c r="E287" s="568"/>
      <c r="F287" s="568"/>
      <c r="G287" s="568"/>
      <c r="H287" s="568"/>
      <c r="I287" s="568"/>
    </row>
    <row r="288" spans="1:9" ht="15.75" customHeight="1" x14ac:dyDescent="0.35">
      <c r="A288" s="568"/>
      <c r="B288" s="568"/>
      <c r="C288" s="568"/>
      <c r="D288" s="568"/>
      <c r="E288" s="568"/>
      <c r="F288" s="568"/>
      <c r="G288" s="568"/>
      <c r="H288" s="568"/>
      <c r="I288" s="568"/>
    </row>
    <row r="289" spans="1:9" ht="15.75" customHeight="1" x14ac:dyDescent="0.35">
      <c r="A289" s="568"/>
      <c r="B289" s="568"/>
      <c r="C289" s="568"/>
      <c r="D289" s="568"/>
      <c r="E289" s="568"/>
      <c r="F289" s="568"/>
      <c r="G289" s="568"/>
      <c r="H289" s="568"/>
      <c r="I289" s="568"/>
    </row>
    <row r="290" spans="1:9" ht="15.75" customHeight="1" x14ac:dyDescent="0.35">
      <c r="A290" s="568"/>
      <c r="B290" s="568"/>
      <c r="C290" s="568"/>
      <c r="D290" s="568"/>
      <c r="E290" s="568"/>
      <c r="F290" s="568"/>
      <c r="G290" s="568"/>
      <c r="H290" s="568"/>
      <c r="I290" s="568"/>
    </row>
    <row r="291" spans="1:9" ht="15.75" customHeight="1" x14ac:dyDescent="0.35">
      <c r="A291" s="568"/>
      <c r="B291" s="568"/>
      <c r="C291" s="568"/>
      <c r="D291" s="568"/>
      <c r="E291" s="568"/>
      <c r="F291" s="568"/>
      <c r="G291" s="568"/>
      <c r="H291" s="568"/>
      <c r="I291" s="568"/>
    </row>
    <row r="292" spans="1:9" ht="15.75" customHeight="1" x14ac:dyDescent="0.35">
      <c r="A292" s="568"/>
      <c r="B292" s="568"/>
      <c r="C292" s="568"/>
      <c r="D292" s="568"/>
      <c r="E292" s="568"/>
      <c r="F292" s="568"/>
      <c r="G292" s="568"/>
      <c r="H292" s="568"/>
      <c r="I292" s="568"/>
    </row>
    <row r="293" spans="1:9" ht="15.75" customHeight="1" x14ac:dyDescent="0.35">
      <c r="A293" s="568"/>
      <c r="B293" s="568"/>
      <c r="C293" s="568"/>
      <c r="D293" s="568"/>
      <c r="E293" s="568"/>
      <c r="F293" s="568"/>
      <c r="G293" s="568"/>
      <c r="H293" s="568"/>
      <c r="I293" s="568"/>
    </row>
    <row r="294" spans="1:9" ht="15.75" customHeight="1" x14ac:dyDescent="0.35">
      <c r="A294" s="568"/>
      <c r="B294" s="568"/>
      <c r="C294" s="568"/>
      <c r="D294" s="568"/>
      <c r="E294" s="568"/>
      <c r="F294" s="568"/>
      <c r="G294" s="568"/>
      <c r="H294" s="568"/>
      <c r="I294" s="568"/>
    </row>
    <row r="295" spans="1:9" ht="15.75" customHeight="1" x14ac:dyDescent="0.35">
      <c r="A295" s="568"/>
      <c r="B295" s="568"/>
      <c r="C295" s="568"/>
      <c r="D295" s="568"/>
      <c r="E295" s="568"/>
      <c r="F295" s="568"/>
      <c r="G295" s="568"/>
      <c r="H295" s="568"/>
      <c r="I295" s="568"/>
    </row>
    <row r="296" spans="1:9" ht="15.75" customHeight="1" x14ac:dyDescent="0.35">
      <c r="A296" s="568"/>
      <c r="B296" s="568"/>
      <c r="C296" s="568"/>
      <c r="D296" s="568"/>
      <c r="E296" s="568"/>
      <c r="F296" s="568"/>
      <c r="G296" s="568"/>
      <c r="H296" s="568"/>
      <c r="I296" s="568"/>
    </row>
    <row r="297" spans="1:9" ht="15.75" customHeight="1" x14ac:dyDescent="0.35">
      <c r="A297" s="568"/>
      <c r="B297" s="568"/>
      <c r="C297" s="568"/>
      <c r="D297" s="568"/>
      <c r="E297" s="568"/>
      <c r="F297" s="568"/>
      <c r="G297" s="568"/>
      <c r="H297" s="568"/>
      <c r="I297" s="568"/>
    </row>
    <row r="298" spans="1:9" ht="15.75" customHeight="1" x14ac:dyDescent="0.35">
      <c r="A298" s="568"/>
      <c r="B298" s="568"/>
      <c r="C298" s="568"/>
      <c r="D298" s="568"/>
      <c r="E298" s="568"/>
      <c r="F298" s="568"/>
      <c r="G298" s="568"/>
      <c r="H298" s="568"/>
      <c r="I298" s="568"/>
    </row>
    <row r="299" spans="1:9" ht="15.75" customHeight="1" x14ac:dyDescent="0.35">
      <c r="A299" s="568"/>
      <c r="B299" s="568"/>
      <c r="C299" s="568"/>
      <c r="D299" s="568"/>
      <c r="E299" s="568"/>
      <c r="F299" s="568"/>
      <c r="G299" s="568"/>
      <c r="H299" s="568"/>
      <c r="I299" s="568"/>
    </row>
    <row r="300" spans="1:9" ht="15.75" customHeight="1" x14ac:dyDescent="0.35"/>
    <row r="301" spans="1:9" ht="15.75" customHeight="1" x14ac:dyDescent="0.35"/>
    <row r="302" spans="1:9" ht="15.75" customHeight="1" x14ac:dyDescent="0.35"/>
    <row r="303" spans="1:9" ht="15.75" customHeight="1" x14ac:dyDescent="0.35"/>
    <row r="304" spans="1:9"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sheetData>
  <sheetProtection algorithmName="SHA-512" hashValue="x4HuGQLT3UvKy2a3Fun98PrwQ26abtH/K16OEr84DlEu9lR0ewxWKDuqYDsbpX1XCk9MFTqfNosYbGH4B7kPmA==" saltValue="bYE6v8oyj7dxGAnQL10Pyw==" spinCount="100000" sheet="1" objects="1" scenarios="1" formatCells="0" formatColumns="0" formatRows="0" insertRows="0" insertHyperlinks="0" sort="0"/>
  <mergeCells count="14">
    <mergeCell ref="A36:B36"/>
    <mergeCell ref="A37:B37"/>
    <mergeCell ref="A32:B32"/>
    <mergeCell ref="A33:B33"/>
    <mergeCell ref="A34:B34"/>
    <mergeCell ref="A35:B35"/>
    <mergeCell ref="E31:F31"/>
    <mergeCell ref="A24:B24"/>
    <mergeCell ref="A25:B25"/>
    <mergeCell ref="A26:B26"/>
    <mergeCell ref="A30:B30"/>
    <mergeCell ref="A31:B31"/>
    <mergeCell ref="A28:C28"/>
    <mergeCell ref="D28:E28"/>
  </mergeCells>
  <conditionalFormatting sqref="F2 F3:G4">
    <cfRule type="expression" dxfId="3" priority="1">
      <formula>AND(_xlfn.ISFORMULA(F2),MOD(ROW(),2)=0)</formula>
    </cfRule>
    <cfRule type="expression" dxfId="2" priority="2">
      <formula>_xlfn.ISFORMULA(INDIRECT("rc",FALSE))</formula>
    </cfRule>
  </conditionalFormatting>
  <dataValidations count="2">
    <dataValidation type="list" errorStyle="warning" showInputMessage="1" showErrorMessage="1" sqref="A8:A14 A17:A21" xr:uid="{E0B29CAC-E029-4D19-8F07-2510BDF04D20}">
      <formula1>"Yes, No"</formula1>
    </dataValidation>
    <dataValidation errorStyle="warning" showInputMessage="1" showErrorMessage="1" sqref="B22:B23" xr:uid="{154F6AEF-2060-4F77-81EB-24B14A2446B2}"/>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topLeftCell="A22" workbookViewId="0">
      <selection activeCell="C31" sqref="C31"/>
    </sheetView>
  </sheetViews>
  <sheetFormatPr defaultColWidth="10.07421875" defaultRowHeight="15" customHeight="1" x14ac:dyDescent="0.35"/>
  <cols>
    <col min="1" max="1" width="41.3046875" customWidth="1"/>
    <col min="2" max="2" width="24.4609375" customWidth="1"/>
    <col min="3" max="3" width="16.07421875" customWidth="1"/>
    <col min="4" max="4" width="26.84375" customWidth="1"/>
    <col min="5" max="6" width="11" customWidth="1"/>
    <col min="7" max="7" width="12.4609375" customWidth="1"/>
    <col min="8" max="9" width="11" customWidth="1"/>
    <col min="10" max="10" width="31.53515625" customWidth="1"/>
    <col min="11" max="13" width="11" customWidth="1"/>
    <col min="14" max="22" width="11.3046875" customWidth="1"/>
  </cols>
  <sheetData>
    <row r="1" spans="1:13" ht="15.75" customHeight="1" x14ac:dyDescent="0.35">
      <c r="A1" s="57" t="s">
        <v>225</v>
      </c>
      <c r="B1" s="16"/>
      <c r="C1" s="16"/>
      <c r="D1" s="16"/>
      <c r="E1" s="16"/>
      <c r="F1" s="16"/>
      <c r="H1" s="58"/>
      <c r="J1" s="21"/>
      <c r="L1" s="21"/>
      <c r="M1" s="21"/>
    </row>
    <row r="2" spans="1:13" ht="15.75" customHeight="1" x14ac:dyDescent="0.35">
      <c r="A2" s="57" t="s">
        <v>8</v>
      </c>
      <c r="B2" s="83"/>
      <c r="C2" s="83" t="s">
        <v>226</v>
      </c>
      <c r="D2" s="83" t="s">
        <v>83</v>
      </c>
      <c r="E2" s="84"/>
      <c r="F2" s="57"/>
      <c r="H2" s="58"/>
      <c r="J2" s="21"/>
      <c r="L2" s="21"/>
      <c r="M2" s="21"/>
    </row>
    <row r="3" spans="1:13" ht="15.75" customHeight="1" x14ac:dyDescent="0.35">
      <c r="A3" s="16" t="s">
        <v>227</v>
      </c>
      <c r="B3" s="85" t="s">
        <v>228</v>
      </c>
      <c r="C3" s="86"/>
      <c r="D3" s="86"/>
      <c r="E3" s="87"/>
      <c r="F3" s="16"/>
      <c r="J3" s="21"/>
      <c r="L3" s="21"/>
    </row>
    <row r="4" spans="1:13" ht="15.75" customHeight="1" x14ac:dyDescent="0.35">
      <c r="A4" s="16" t="s">
        <v>229</v>
      </c>
      <c r="B4" s="75" t="s">
        <v>230</v>
      </c>
      <c r="C4" s="61">
        <v>23000</v>
      </c>
      <c r="D4" s="61"/>
      <c r="E4" s="76"/>
      <c r="F4" s="16"/>
      <c r="J4" s="21"/>
      <c r="K4" s="21"/>
      <c r="L4" s="21"/>
    </row>
    <row r="5" spans="1:13" ht="15.75" customHeight="1" x14ac:dyDescent="0.35">
      <c r="A5" s="16" t="s">
        <v>231</v>
      </c>
      <c r="B5" s="75" t="s">
        <v>232</v>
      </c>
      <c r="C5" s="61">
        <v>5</v>
      </c>
      <c r="D5" s="61"/>
      <c r="E5" s="76"/>
      <c r="F5" s="16"/>
      <c r="L5" s="21"/>
    </row>
    <row r="6" spans="1:13" ht="15.75" customHeight="1" x14ac:dyDescent="0.35">
      <c r="A6" s="16" t="s">
        <v>233</v>
      </c>
      <c r="B6" s="75" t="s">
        <v>234</v>
      </c>
      <c r="C6" s="62">
        <v>0.1</v>
      </c>
      <c r="D6" s="61" t="s">
        <v>235</v>
      </c>
      <c r="E6" s="76"/>
      <c r="F6" s="16"/>
      <c r="L6" s="21"/>
    </row>
    <row r="7" spans="1:13" ht="15.75" customHeight="1" x14ac:dyDescent="0.35">
      <c r="A7" s="16" t="s">
        <v>236</v>
      </c>
      <c r="B7" s="82"/>
      <c r="D7" s="61"/>
      <c r="E7" s="76"/>
      <c r="F7" s="16"/>
      <c r="G7" s="16"/>
      <c r="L7" s="21"/>
    </row>
    <row r="8" spans="1:13" ht="15.75" customHeight="1" x14ac:dyDescent="0.35">
      <c r="A8" s="16" t="s">
        <v>237</v>
      </c>
      <c r="B8" s="77" t="s">
        <v>238</v>
      </c>
      <c r="C8" s="61"/>
      <c r="D8" s="61"/>
      <c r="E8" s="76"/>
      <c r="F8" s="16"/>
      <c r="G8" s="16"/>
      <c r="L8" s="21"/>
    </row>
    <row r="9" spans="1:13" ht="15.75" customHeight="1" x14ac:dyDescent="0.35">
      <c r="A9" s="16" t="s">
        <v>239</v>
      </c>
      <c r="B9" s="75" t="s">
        <v>240</v>
      </c>
      <c r="C9" s="62">
        <v>0.5</v>
      </c>
      <c r="D9" s="61"/>
      <c r="E9" s="76"/>
      <c r="F9" s="16"/>
      <c r="G9" s="16"/>
      <c r="L9" s="21"/>
    </row>
    <row r="10" spans="1:13" ht="15.75" customHeight="1" x14ac:dyDescent="0.35">
      <c r="A10" s="16" t="s">
        <v>241</v>
      </c>
      <c r="B10" s="75" t="s">
        <v>242</v>
      </c>
      <c r="C10" s="61"/>
      <c r="D10" s="61"/>
      <c r="E10" s="76"/>
      <c r="F10" s="16"/>
      <c r="G10" s="16"/>
      <c r="L10" s="21"/>
    </row>
    <row r="11" spans="1:13" ht="16.5" customHeight="1" x14ac:dyDescent="0.35">
      <c r="A11" s="16" t="s">
        <v>243</v>
      </c>
      <c r="B11" s="88"/>
      <c r="C11" s="89" t="s">
        <v>244</v>
      </c>
      <c r="D11" s="725" t="s">
        <v>245</v>
      </c>
      <c r="E11" s="725"/>
      <c r="F11" s="16"/>
      <c r="G11" s="16"/>
      <c r="L11" s="21"/>
    </row>
    <row r="12" spans="1:13" ht="15.75" customHeight="1" x14ac:dyDescent="0.35">
      <c r="A12" s="16" t="s">
        <v>246</v>
      </c>
      <c r="B12" s="88"/>
      <c r="C12" s="89">
        <v>15</v>
      </c>
      <c r="D12" s="90" t="s">
        <v>247</v>
      </c>
      <c r="E12" s="90">
        <v>35000</v>
      </c>
      <c r="F12" s="16"/>
      <c r="G12" s="16"/>
      <c r="L12" s="21"/>
    </row>
    <row r="13" spans="1:13" ht="15.75" customHeight="1" x14ac:dyDescent="0.35">
      <c r="A13" s="16" t="s">
        <v>248</v>
      </c>
      <c r="B13" s="91" t="s">
        <v>249</v>
      </c>
      <c r="C13" s="92">
        <v>2850</v>
      </c>
      <c r="D13" s="92">
        <v>5700</v>
      </c>
      <c r="E13" s="92">
        <v>8000</v>
      </c>
      <c r="F13" s="16"/>
      <c r="G13" s="16"/>
      <c r="L13" s="21"/>
    </row>
    <row r="14" spans="1:13" ht="15.75" customHeight="1" x14ac:dyDescent="0.35">
      <c r="A14" s="16" t="s">
        <v>250</v>
      </c>
      <c r="B14" s="91" t="s">
        <v>113</v>
      </c>
      <c r="C14" s="92">
        <v>2850</v>
      </c>
      <c r="D14" s="92">
        <v>2850</v>
      </c>
      <c r="E14" s="92">
        <v>2850</v>
      </c>
      <c r="F14" s="16"/>
      <c r="G14" s="16"/>
      <c r="L14" s="21"/>
    </row>
    <row r="15" spans="1:13" ht="15.75" customHeight="1" x14ac:dyDescent="0.35">
      <c r="A15" s="16" t="s">
        <v>251</v>
      </c>
      <c r="B15" s="93" t="s">
        <v>252</v>
      </c>
      <c r="C15" s="94">
        <v>5700</v>
      </c>
      <c r="D15" s="94">
        <v>8550</v>
      </c>
      <c r="E15" s="94">
        <v>10850</v>
      </c>
      <c r="F15" s="16"/>
      <c r="G15" s="16"/>
      <c r="L15" s="21"/>
    </row>
    <row r="16" spans="1:13" ht="15.75" customHeight="1" x14ac:dyDescent="0.35">
      <c r="A16" s="16" t="s">
        <v>253</v>
      </c>
      <c r="B16" s="75"/>
      <c r="C16" s="61"/>
      <c r="D16" s="61"/>
      <c r="E16" s="76"/>
      <c r="F16" s="16"/>
      <c r="G16" s="16"/>
      <c r="L16" s="21"/>
    </row>
    <row r="17" spans="1:12" ht="15.75" customHeight="1" x14ac:dyDescent="0.35">
      <c r="A17" s="16" t="s">
        <v>254</v>
      </c>
      <c r="B17" s="75"/>
      <c r="C17" s="61"/>
      <c r="D17" s="61"/>
      <c r="E17" s="76"/>
      <c r="F17" s="16"/>
      <c r="G17" s="16"/>
      <c r="L17" s="21"/>
    </row>
    <row r="18" spans="1:12" ht="15.75" customHeight="1" x14ac:dyDescent="0.35">
      <c r="A18" s="16" t="s">
        <v>255</v>
      </c>
      <c r="B18" s="78" t="s">
        <v>256</v>
      </c>
      <c r="C18" s="79">
        <v>0.5</v>
      </c>
      <c r="D18" s="80"/>
      <c r="E18" s="81"/>
      <c r="F18" s="16"/>
      <c r="G18" s="16"/>
    </row>
    <row r="19" spans="1:12" ht="15.5" x14ac:dyDescent="0.35">
      <c r="A19" s="16" t="s">
        <v>257</v>
      </c>
      <c r="B19" s="85" t="s">
        <v>258</v>
      </c>
      <c r="C19" s="86"/>
      <c r="D19" s="86"/>
      <c r="E19" s="87"/>
      <c r="F19" s="16"/>
      <c r="G19" s="16"/>
    </row>
    <row r="20" spans="1:12" ht="15.75" customHeight="1" x14ac:dyDescent="0.35">
      <c r="A20" s="16" t="s">
        <v>259</v>
      </c>
      <c r="B20" s="74" t="s">
        <v>260</v>
      </c>
      <c r="C20" s="95">
        <v>0.7</v>
      </c>
      <c r="D20" s="96" t="s">
        <v>242</v>
      </c>
      <c r="E20" s="97">
        <v>11000</v>
      </c>
      <c r="F20" s="16"/>
      <c r="G20" s="16"/>
    </row>
    <row r="21" spans="1:12" ht="15.75" customHeight="1" x14ac:dyDescent="0.35">
      <c r="A21" s="16" t="s">
        <v>261</v>
      </c>
      <c r="B21" s="75" t="s">
        <v>162</v>
      </c>
      <c r="C21" s="98">
        <v>8</v>
      </c>
      <c r="D21" s="61" t="s">
        <v>262</v>
      </c>
      <c r="E21" s="76"/>
      <c r="F21" s="16"/>
      <c r="G21" s="16"/>
    </row>
    <row r="22" spans="1:12" ht="15.75" customHeight="1" x14ac:dyDescent="0.35">
      <c r="A22" s="16" t="s">
        <v>263</v>
      </c>
      <c r="B22" s="75" t="s">
        <v>264</v>
      </c>
      <c r="C22" s="62">
        <v>0.7</v>
      </c>
      <c r="D22" s="61" t="s">
        <v>242</v>
      </c>
      <c r="E22" s="99">
        <v>550</v>
      </c>
      <c r="F22" s="16"/>
      <c r="G22" s="16"/>
    </row>
    <row r="23" spans="1:12" ht="15.75" customHeight="1" x14ac:dyDescent="0.35">
      <c r="A23" s="16" t="s">
        <v>265</v>
      </c>
      <c r="B23" s="75" t="s">
        <v>266</v>
      </c>
      <c r="C23" s="100">
        <v>30</v>
      </c>
      <c r="D23" s="61" t="s">
        <v>267</v>
      </c>
      <c r="E23" s="99">
        <v>170</v>
      </c>
      <c r="F23" s="16"/>
      <c r="G23" s="16"/>
    </row>
    <row r="24" spans="1:12" ht="15.75" customHeight="1" x14ac:dyDescent="0.35">
      <c r="A24" s="16" t="s">
        <v>268</v>
      </c>
      <c r="B24" s="101" t="s">
        <v>269</v>
      </c>
      <c r="C24" s="102">
        <v>115</v>
      </c>
      <c r="D24" s="80"/>
      <c r="E24" s="81"/>
      <c r="F24" s="16"/>
      <c r="G24" s="16"/>
    </row>
    <row r="25" spans="1:12" ht="15.75" customHeight="1" x14ac:dyDescent="0.35">
      <c r="A25" s="16" t="s">
        <v>270</v>
      </c>
      <c r="B25" s="85" t="s">
        <v>271</v>
      </c>
      <c r="C25" s="86"/>
      <c r="D25" s="86"/>
      <c r="E25" s="87"/>
      <c r="F25" s="16"/>
      <c r="G25" s="16"/>
    </row>
    <row r="26" spans="1:12" ht="15.75" customHeight="1" x14ac:dyDescent="0.35">
      <c r="A26" s="16" t="s">
        <v>272</v>
      </c>
      <c r="B26" s="103" t="s">
        <v>260</v>
      </c>
      <c r="C26" s="104">
        <v>0.5</v>
      </c>
      <c r="D26" s="105" t="s">
        <v>242</v>
      </c>
      <c r="E26" s="106">
        <v>11400</v>
      </c>
      <c r="F26" s="16"/>
      <c r="G26" s="16"/>
    </row>
    <row r="27" spans="1:12" ht="15.75" customHeight="1" x14ac:dyDescent="0.35">
      <c r="A27" s="16" t="s">
        <v>273</v>
      </c>
      <c r="B27" s="16"/>
      <c r="C27" s="16"/>
      <c r="D27" s="16"/>
      <c r="E27" s="16"/>
      <c r="F27" s="16"/>
      <c r="G27" s="16"/>
    </row>
    <row r="28" spans="1:12" ht="15.75" customHeight="1" x14ac:dyDescent="0.35">
      <c r="A28" s="16" t="s">
        <v>274</v>
      </c>
      <c r="B28" s="16" t="s">
        <v>275</v>
      </c>
      <c r="C28" s="16"/>
      <c r="D28" s="16"/>
      <c r="E28" s="16"/>
      <c r="F28" s="16"/>
      <c r="G28" s="16"/>
    </row>
    <row r="29" spans="1:12" ht="15.75" customHeight="1" x14ac:dyDescent="0.35">
      <c r="A29" s="16" t="s">
        <v>276</v>
      </c>
      <c r="B29" s="16" t="s">
        <v>240</v>
      </c>
      <c r="C29" s="18">
        <v>0.5</v>
      </c>
      <c r="D29" s="16" t="s">
        <v>242</v>
      </c>
      <c r="E29" s="16">
        <v>1000</v>
      </c>
      <c r="F29" s="16"/>
      <c r="G29" s="16"/>
    </row>
    <row r="30" spans="1:12" ht="15.75" customHeight="1" x14ac:dyDescent="0.35">
      <c r="A30" s="16" t="s">
        <v>277</v>
      </c>
      <c r="B30" s="16"/>
      <c r="C30" s="16"/>
      <c r="D30" s="16"/>
      <c r="E30" s="16"/>
      <c r="F30" s="16"/>
      <c r="G30" s="16"/>
    </row>
    <row r="31" spans="1:12" ht="15.75" customHeight="1" x14ac:dyDescent="0.35">
      <c r="A31" s="16" t="s">
        <v>278</v>
      </c>
      <c r="B31" s="16" t="s">
        <v>279</v>
      </c>
      <c r="C31" s="23">
        <f>'Total Summary'!C36</f>
        <v>7405.2687139999989</v>
      </c>
      <c r="D31" s="16"/>
      <c r="E31" s="16"/>
      <c r="F31" s="16"/>
      <c r="G31" s="16"/>
    </row>
    <row r="32" spans="1:12" ht="15.75" customHeight="1" x14ac:dyDescent="0.35">
      <c r="A32" s="16" t="s">
        <v>280</v>
      </c>
      <c r="B32" s="16" t="s">
        <v>281</v>
      </c>
      <c r="C32" s="23">
        <f>'Total Summary'!C35</f>
        <v>7216.6571707999974</v>
      </c>
      <c r="D32" s="16"/>
      <c r="E32" s="16"/>
      <c r="F32" s="16"/>
      <c r="G32" s="16"/>
    </row>
    <row r="33" spans="1:7" ht="15.75" customHeight="1" x14ac:dyDescent="0.35">
      <c r="A33" s="16" t="s">
        <v>282</v>
      </c>
      <c r="B33" s="16"/>
      <c r="C33" s="16"/>
      <c r="D33" s="16"/>
      <c r="E33" s="16"/>
      <c r="F33" s="16"/>
      <c r="G33" s="16"/>
    </row>
    <row r="34" spans="1:7" ht="15.75" customHeight="1" x14ac:dyDescent="0.35">
      <c r="A34" s="16" t="s">
        <v>283</v>
      </c>
      <c r="B34" s="16"/>
      <c r="C34" s="16"/>
      <c r="D34" s="16"/>
      <c r="E34" s="16"/>
      <c r="F34" s="16"/>
      <c r="G34" s="16"/>
    </row>
    <row r="35" spans="1:7" ht="15.75" customHeight="1" x14ac:dyDescent="0.35">
      <c r="A35" s="16" t="s">
        <v>284</v>
      </c>
      <c r="B35" s="16"/>
      <c r="C35" s="16"/>
      <c r="D35" s="16"/>
      <c r="E35" s="16"/>
      <c r="F35" s="16"/>
      <c r="G35" s="16"/>
    </row>
    <row r="36" spans="1:7" ht="15.75" customHeight="1" x14ac:dyDescent="0.35">
      <c r="A36" s="16" t="s">
        <v>285</v>
      </c>
      <c r="B36" s="16"/>
      <c r="C36" s="16"/>
      <c r="D36" s="16"/>
      <c r="E36" s="16"/>
      <c r="F36" s="16"/>
      <c r="G36" s="16"/>
    </row>
    <row r="37" spans="1:7" ht="15.75" customHeight="1" x14ac:dyDescent="0.35">
      <c r="A37" s="16" t="s">
        <v>286</v>
      </c>
      <c r="B37" s="16"/>
      <c r="C37" s="16"/>
      <c r="D37" s="16"/>
      <c r="E37" s="16"/>
      <c r="F37" s="16"/>
      <c r="G37" s="16"/>
    </row>
    <row r="38" spans="1:7" ht="15.75" customHeight="1" x14ac:dyDescent="0.35">
      <c r="A38" s="16" t="s">
        <v>287</v>
      </c>
      <c r="B38" s="16"/>
      <c r="C38" s="16"/>
      <c r="D38" s="16"/>
      <c r="E38" s="16"/>
      <c r="F38" s="16"/>
      <c r="G38" s="16"/>
    </row>
    <row r="39" spans="1:7" ht="15.75" customHeight="1" x14ac:dyDescent="0.35">
      <c r="A39" s="16" t="s">
        <v>288</v>
      </c>
      <c r="B39" s="16"/>
      <c r="C39" s="16"/>
      <c r="D39" s="16"/>
      <c r="E39" s="16"/>
      <c r="F39" s="16"/>
      <c r="G39" s="16"/>
    </row>
    <row r="40" spans="1:7" ht="15.75" customHeight="1" x14ac:dyDescent="0.35">
      <c r="A40" s="16" t="s">
        <v>289</v>
      </c>
      <c r="B40" s="16"/>
      <c r="C40" s="16"/>
      <c r="D40" s="16"/>
      <c r="E40" s="16"/>
      <c r="F40" s="16"/>
      <c r="G40" s="16"/>
    </row>
    <row r="41" spans="1:7" ht="15.75" customHeight="1" x14ac:dyDescent="0.35">
      <c r="A41" s="16" t="s">
        <v>290</v>
      </c>
    </row>
    <row r="42" spans="1:7" ht="15.75" customHeight="1" x14ac:dyDescent="0.35">
      <c r="A42" s="16" t="s">
        <v>291</v>
      </c>
    </row>
    <row r="43" spans="1:7" ht="15.75" customHeight="1" x14ac:dyDescent="0.35">
      <c r="A43" s="16" t="s">
        <v>292</v>
      </c>
    </row>
    <row r="44" spans="1:7" ht="15.75" customHeight="1" x14ac:dyDescent="0.35">
      <c r="A44" s="16" t="s">
        <v>293</v>
      </c>
    </row>
    <row r="45" spans="1:7" ht="15.75" customHeight="1" x14ac:dyDescent="0.35">
      <c r="A45" s="16" t="s">
        <v>294</v>
      </c>
    </row>
    <row r="46" spans="1:7" ht="15.75" customHeight="1" x14ac:dyDescent="0.35">
      <c r="A46" s="16" t="s">
        <v>295</v>
      </c>
    </row>
    <row r="47" spans="1:7" ht="15.75" customHeight="1" x14ac:dyDescent="0.35">
      <c r="A47" s="16" t="s">
        <v>296</v>
      </c>
    </row>
    <row r="48" spans="1:7" ht="15.75" customHeight="1" x14ac:dyDescent="0.35">
      <c r="A48" s="16" t="s">
        <v>297</v>
      </c>
    </row>
    <row r="49" spans="1:1" ht="15.75" customHeight="1" x14ac:dyDescent="0.35">
      <c r="A49" s="16" t="s">
        <v>298</v>
      </c>
    </row>
    <row r="50" spans="1:1" ht="15.75" customHeight="1" x14ac:dyDescent="0.35">
      <c r="A50" s="16" t="s">
        <v>299</v>
      </c>
    </row>
    <row r="51" spans="1:1" ht="15.75" customHeight="1" x14ac:dyDescent="0.35">
      <c r="A51" s="16" t="s">
        <v>300</v>
      </c>
    </row>
    <row r="52" spans="1:1" ht="15.75" customHeight="1" x14ac:dyDescent="0.35">
      <c r="A52" s="16" t="s">
        <v>301</v>
      </c>
    </row>
    <row r="53" spans="1:1" ht="15.75" customHeight="1" x14ac:dyDescent="0.35">
      <c r="A53" s="16" t="s">
        <v>302</v>
      </c>
    </row>
    <row r="54" spans="1:1" ht="15.75" customHeight="1" x14ac:dyDescent="0.35">
      <c r="A54" s="16" t="s">
        <v>303</v>
      </c>
    </row>
    <row r="55" spans="1:1" ht="15.75" customHeight="1" x14ac:dyDescent="0.35">
      <c r="A55" s="16" t="s">
        <v>304</v>
      </c>
    </row>
    <row r="56" spans="1:1" ht="15.75" customHeight="1" x14ac:dyDescent="0.35">
      <c r="A56" s="16" t="s">
        <v>305</v>
      </c>
    </row>
    <row r="57" spans="1:1" ht="15.75" customHeight="1" x14ac:dyDescent="0.35">
      <c r="A57" s="16" t="s">
        <v>306</v>
      </c>
    </row>
    <row r="58" spans="1:1" ht="15.75" customHeight="1" x14ac:dyDescent="0.35">
      <c r="A58" s="16" t="s">
        <v>307</v>
      </c>
    </row>
    <row r="59" spans="1:1" ht="15.75" customHeight="1" x14ac:dyDescent="0.35">
      <c r="A59" s="16" t="s">
        <v>308</v>
      </c>
    </row>
    <row r="60" spans="1:1" ht="15.75" customHeight="1" x14ac:dyDescent="0.35">
      <c r="A60" s="16" t="s">
        <v>309</v>
      </c>
    </row>
    <row r="61" spans="1:1" ht="15.75" customHeight="1" x14ac:dyDescent="0.35">
      <c r="A61" s="16" t="s">
        <v>310</v>
      </c>
    </row>
    <row r="62" spans="1:1" ht="15.75" customHeight="1" x14ac:dyDescent="0.35">
      <c r="A62" s="16" t="s">
        <v>311</v>
      </c>
    </row>
    <row r="63" spans="1:1" ht="15.75" customHeight="1" x14ac:dyDescent="0.35">
      <c r="A63" s="16" t="s">
        <v>312</v>
      </c>
    </row>
    <row r="64" spans="1:1" ht="15.75" customHeight="1" x14ac:dyDescent="0.35">
      <c r="A64" s="16" t="s">
        <v>313</v>
      </c>
    </row>
    <row r="65" spans="1:1" ht="15.75" customHeight="1" x14ac:dyDescent="0.35">
      <c r="A65" s="16" t="s">
        <v>314</v>
      </c>
    </row>
    <row r="66" spans="1:1" ht="15.75" customHeight="1" x14ac:dyDescent="0.35">
      <c r="A66" s="16" t="s">
        <v>315</v>
      </c>
    </row>
    <row r="67" spans="1:1" ht="15.75" customHeight="1" x14ac:dyDescent="0.35">
      <c r="A67" s="16" t="s">
        <v>316</v>
      </c>
    </row>
    <row r="68" spans="1:1" ht="15.75" customHeight="1" x14ac:dyDescent="0.35">
      <c r="A68" s="16" t="s">
        <v>317</v>
      </c>
    </row>
    <row r="69" spans="1:1" ht="15.75" customHeight="1" x14ac:dyDescent="0.35">
      <c r="A69" s="16" t="s">
        <v>318</v>
      </c>
    </row>
    <row r="70" spans="1:1" ht="15.75" customHeight="1" x14ac:dyDescent="0.35">
      <c r="A70" t="s">
        <v>319</v>
      </c>
    </row>
    <row r="71" spans="1:1" ht="15.75" customHeight="1" x14ac:dyDescent="0.35">
      <c r="A71" s="16" t="s">
        <v>320</v>
      </c>
    </row>
    <row r="72" spans="1:1" ht="15.75" customHeight="1" x14ac:dyDescent="0.35">
      <c r="A72" s="16" t="s">
        <v>321</v>
      </c>
    </row>
    <row r="73" spans="1:1" ht="15.75" customHeight="1" x14ac:dyDescent="0.35">
      <c r="A73" s="16" t="s">
        <v>322</v>
      </c>
    </row>
    <row r="74" spans="1:1" ht="15.75" customHeight="1" x14ac:dyDescent="0.35">
      <c r="A74" s="16" t="s">
        <v>323</v>
      </c>
    </row>
    <row r="75" spans="1:1" ht="15.75" customHeight="1" x14ac:dyDescent="0.35">
      <c r="A75" s="16" t="s">
        <v>324</v>
      </c>
    </row>
    <row r="76" spans="1:1" ht="15.75" customHeight="1" x14ac:dyDescent="0.35">
      <c r="A76" t="s">
        <v>325</v>
      </c>
    </row>
    <row r="77" spans="1:1" ht="15.75" customHeight="1" x14ac:dyDescent="0.35">
      <c r="A77" t="s">
        <v>326</v>
      </c>
    </row>
    <row r="78" spans="1:1" ht="15.75" customHeight="1" x14ac:dyDescent="0.35">
      <c r="A78" s="16" t="s">
        <v>327</v>
      </c>
    </row>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D1000"/>
  <sheetViews>
    <sheetView zoomScale="70" zoomScaleNormal="70" workbookViewId="0">
      <selection activeCell="O30" sqref="O30"/>
    </sheetView>
  </sheetViews>
  <sheetFormatPr defaultColWidth="10.07421875" defaultRowHeight="15" customHeight="1" x14ac:dyDescent="0.35"/>
  <cols>
    <col min="1" max="1" width="15.84375" customWidth="1"/>
    <col min="2" max="2" width="14.53515625" customWidth="1"/>
    <col min="3" max="4" width="15.07421875" customWidth="1"/>
    <col min="5" max="5" width="12.3046875" customWidth="1"/>
    <col min="6" max="6" width="12.4609375" customWidth="1"/>
    <col min="7" max="7" width="13.07421875" customWidth="1"/>
    <col min="8" max="8" width="16.3046875" customWidth="1"/>
    <col min="9" max="9" width="16" customWidth="1"/>
    <col min="10" max="10" width="16" style="444" customWidth="1"/>
    <col min="11" max="11" width="19.53515625" customWidth="1"/>
    <col min="12" max="13" width="17.07421875" customWidth="1"/>
    <col min="14" max="14" width="16.53515625" customWidth="1"/>
    <col min="15" max="15" width="17.3046875" customWidth="1"/>
    <col min="16" max="18" width="16.69140625" customWidth="1"/>
    <col min="19" max="19" width="15.07421875" customWidth="1"/>
    <col min="20" max="20" width="7.84375" customWidth="1"/>
    <col min="21" max="21" width="14.69140625" customWidth="1"/>
    <col min="22" max="22" width="15.07421875" customWidth="1"/>
    <col min="23" max="23" width="15.53515625" bestFit="1" customWidth="1"/>
    <col min="24" max="24" width="20.84375" bestFit="1" customWidth="1"/>
    <col min="25" max="25" width="24.23046875" bestFit="1" customWidth="1"/>
    <col min="26" max="26" width="9.07421875" customWidth="1"/>
    <col min="27" max="28" width="9.53515625" customWidth="1"/>
    <col min="29" max="29" width="7.07421875" customWidth="1"/>
    <col min="30" max="30" width="7" customWidth="1"/>
  </cols>
  <sheetData>
    <row r="1" spans="1:30" s="63" customFormat="1" ht="30.75" customHeight="1" x14ac:dyDescent="0.35">
      <c r="A1" s="368" t="s">
        <v>21</v>
      </c>
      <c r="B1" s="64" t="s">
        <v>22</v>
      </c>
      <c r="C1" s="65" t="s">
        <v>23</v>
      </c>
      <c r="D1" s="65" t="s">
        <v>339</v>
      </c>
      <c r="E1" s="65" t="s">
        <v>24</v>
      </c>
      <c r="F1" s="65" t="s">
        <v>25</v>
      </c>
      <c r="G1" s="65" t="s">
        <v>26</v>
      </c>
      <c r="H1" s="66" t="s">
        <v>27</v>
      </c>
      <c r="I1" s="66" t="s">
        <v>337</v>
      </c>
      <c r="J1" s="66" t="s">
        <v>338</v>
      </c>
      <c r="K1" s="65" t="s">
        <v>28</v>
      </c>
      <c r="L1" s="66" t="s">
        <v>29</v>
      </c>
      <c r="M1" s="66" t="s">
        <v>30</v>
      </c>
      <c r="N1" s="66" t="s">
        <v>31</v>
      </c>
      <c r="O1" s="66" t="s">
        <v>32</v>
      </c>
      <c r="P1" s="66" t="s">
        <v>33</v>
      </c>
      <c r="Q1" s="66" t="s">
        <v>349</v>
      </c>
      <c r="R1" s="66" t="s">
        <v>350</v>
      </c>
      <c r="S1" s="65" t="s">
        <v>34</v>
      </c>
      <c r="T1" s="67"/>
      <c r="U1" s="67"/>
      <c r="V1" s="67"/>
      <c r="W1" s="67"/>
      <c r="X1" s="67"/>
      <c r="Y1" s="67"/>
      <c r="Z1" s="67"/>
      <c r="AA1" s="67"/>
      <c r="AB1" s="67"/>
      <c r="AC1" s="67"/>
      <c r="AD1" s="67"/>
    </row>
    <row r="2" spans="1:30" s="59" customFormat="1" ht="18" customHeight="1" thickBot="1" x14ac:dyDescent="0.4">
      <c r="A2" s="569" t="s">
        <v>677</v>
      </c>
      <c r="B2" s="569" t="s">
        <v>678</v>
      </c>
      <c r="C2" s="570">
        <v>1234567</v>
      </c>
      <c r="D2" s="206">
        <v>123456</v>
      </c>
      <c r="E2" s="571" t="s">
        <v>353</v>
      </c>
      <c r="F2" s="571" t="s">
        <v>354</v>
      </c>
      <c r="G2" s="571" t="s">
        <v>64</v>
      </c>
      <c r="H2" s="572">
        <v>4</v>
      </c>
      <c r="I2" s="571" t="s">
        <v>355</v>
      </c>
      <c r="J2" s="571" t="s">
        <v>356</v>
      </c>
      <c r="K2" s="574" t="s">
        <v>679</v>
      </c>
      <c r="L2" s="571" t="s">
        <v>351</v>
      </c>
      <c r="M2" s="571" t="s">
        <v>352</v>
      </c>
      <c r="N2" s="208"/>
      <c r="O2" s="208"/>
      <c r="P2" s="509"/>
      <c r="Q2" s="571"/>
      <c r="R2" s="571"/>
      <c r="S2" s="285" t="str">
        <f t="shared" ref="S2:S39" si="0">IF(OR(E2&lt;&gt;"",F2&lt;&gt;"",G2&lt;&gt;""),IF(AND(E2="APSC",F2="Undergrad",G2&lt;&gt;"Other"),"Yes","No"),"")</f>
        <v>Yes</v>
      </c>
      <c r="T2" s="16"/>
    </row>
    <row r="3" spans="1:30" ht="18" customHeight="1" x14ac:dyDescent="0.35">
      <c r="A3" s="519" t="s">
        <v>677</v>
      </c>
      <c r="B3" s="519" t="s">
        <v>678</v>
      </c>
      <c r="C3" s="520">
        <v>2634567</v>
      </c>
      <c r="D3" s="210">
        <v>543216</v>
      </c>
      <c r="E3" s="515" t="s">
        <v>353</v>
      </c>
      <c r="F3" s="515" t="s">
        <v>354</v>
      </c>
      <c r="G3" s="515" t="s">
        <v>70</v>
      </c>
      <c r="H3" s="521">
        <v>4</v>
      </c>
      <c r="I3" s="515" t="s">
        <v>355</v>
      </c>
      <c r="J3" s="522" t="s">
        <v>357</v>
      </c>
      <c r="K3" s="523" t="s">
        <v>679</v>
      </c>
      <c r="L3" s="515" t="s">
        <v>352</v>
      </c>
      <c r="M3" s="515" t="s">
        <v>351</v>
      </c>
      <c r="N3" s="211"/>
      <c r="O3" s="211"/>
      <c r="P3" s="510"/>
      <c r="Q3" s="515"/>
      <c r="R3" s="515"/>
      <c r="S3" s="284" t="str">
        <f t="shared" si="0"/>
        <v>Yes</v>
      </c>
      <c r="T3" s="16"/>
      <c r="U3" s="72" t="s">
        <v>37</v>
      </c>
      <c r="V3" s="73" t="str">
        <f>IF(V6&gt;=75%, "Yes", "No")</f>
        <v>Yes</v>
      </c>
      <c r="W3" s="16"/>
      <c r="X3" s="16"/>
      <c r="Y3" s="16"/>
      <c r="Z3" s="16"/>
      <c r="AA3" s="16"/>
      <c r="AB3" s="16"/>
      <c r="AC3" s="16"/>
      <c r="AD3" s="16"/>
    </row>
    <row r="4" spans="1:30" ht="18" customHeight="1" x14ac:dyDescent="0.35">
      <c r="A4" s="516" t="s">
        <v>677</v>
      </c>
      <c r="B4" s="516" t="s">
        <v>678</v>
      </c>
      <c r="C4" s="517">
        <v>2987654</v>
      </c>
      <c r="D4" s="206">
        <v>345268</v>
      </c>
      <c r="E4" s="514" t="s">
        <v>353</v>
      </c>
      <c r="F4" s="514" t="s">
        <v>354</v>
      </c>
      <c r="G4" s="514" t="s">
        <v>72</v>
      </c>
      <c r="H4" s="524">
        <v>3</v>
      </c>
      <c r="I4" s="514" t="s">
        <v>355</v>
      </c>
      <c r="J4" s="525" t="s">
        <v>358</v>
      </c>
      <c r="K4" s="518" t="s">
        <v>679</v>
      </c>
      <c r="L4" s="514" t="s">
        <v>351</v>
      </c>
      <c r="M4" s="514" t="s">
        <v>351</v>
      </c>
      <c r="N4" s="208"/>
      <c r="O4" s="208"/>
      <c r="P4" s="509"/>
      <c r="Q4" s="514"/>
      <c r="R4" s="514"/>
      <c r="S4" s="285" t="str">
        <f t="shared" si="0"/>
        <v>Yes</v>
      </c>
      <c r="T4" s="16"/>
      <c r="U4" s="68" t="s">
        <v>38</v>
      </c>
      <c r="V4" s="70">
        <f>COUNTA(A2:A298)</f>
        <v>34</v>
      </c>
      <c r="W4" s="16"/>
      <c r="X4" s="16"/>
      <c r="Y4" s="16"/>
      <c r="Z4" s="16"/>
      <c r="AA4" s="16"/>
      <c r="AB4" s="16"/>
      <c r="AC4" s="16"/>
      <c r="AD4" s="16"/>
    </row>
    <row r="5" spans="1:30" ht="18" customHeight="1" x14ac:dyDescent="0.35">
      <c r="A5" s="519" t="s">
        <v>677</v>
      </c>
      <c r="B5" s="519" t="s">
        <v>678</v>
      </c>
      <c r="C5" s="520">
        <v>1236789</v>
      </c>
      <c r="D5" s="210">
        <v>987657</v>
      </c>
      <c r="E5" s="515" t="s">
        <v>353</v>
      </c>
      <c r="F5" s="515" t="s">
        <v>354</v>
      </c>
      <c r="G5" s="515" t="s">
        <v>72</v>
      </c>
      <c r="H5" s="521">
        <v>4</v>
      </c>
      <c r="I5" s="515" t="s">
        <v>355</v>
      </c>
      <c r="J5" s="522" t="s">
        <v>359</v>
      </c>
      <c r="K5" s="523" t="s">
        <v>679</v>
      </c>
      <c r="L5" s="515" t="s">
        <v>351</v>
      </c>
      <c r="M5" s="515" t="s">
        <v>351</v>
      </c>
      <c r="N5" s="211"/>
      <c r="O5" s="211"/>
      <c r="P5" s="510"/>
      <c r="Q5" s="515"/>
      <c r="R5" s="515"/>
      <c r="S5" s="284" t="str">
        <f t="shared" si="0"/>
        <v>Yes</v>
      </c>
      <c r="T5" s="16"/>
      <c r="U5" s="68" t="s">
        <v>39</v>
      </c>
      <c r="V5" s="70">
        <f>COUNTIF(S2:S298,"YES")</f>
        <v>31</v>
      </c>
      <c r="W5" s="16"/>
      <c r="X5" s="16"/>
      <c r="Y5" s="16"/>
      <c r="Z5" s="16"/>
      <c r="AA5" s="16"/>
      <c r="AB5" s="16"/>
      <c r="AC5" s="16"/>
      <c r="AD5" s="16"/>
    </row>
    <row r="6" spans="1:30" ht="18" customHeight="1" thickBot="1" x14ac:dyDescent="0.4">
      <c r="A6" s="516" t="s">
        <v>677</v>
      </c>
      <c r="B6" s="516" t="s">
        <v>678</v>
      </c>
      <c r="C6" s="517">
        <v>3456782</v>
      </c>
      <c r="D6" s="206">
        <v>564254</v>
      </c>
      <c r="E6" s="514" t="s">
        <v>353</v>
      </c>
      <c r="F6" s="514" t="s">
        <v>354</v>
      </c>
      <c r="G6" s="514" t="s">
        <v>360</v>
      </c>
      <c r="H6" s="524">
        <v>1</v>
      </c>
      <c r="I6" s="514" t="s">
        <v>361</v>
      </c>
      <c r="J6" s="525"/>
      <c r="K6" s="518" t="s">
        <v>679</v>
      </c>
      <c r="L6" s="514" t="s">
        <v>352</v>
      </c>
      <c r="M6" s="514" t="s">
        <v>352</v>
      </c>
      <c r="N6" s="208"/>
      <c r="O6" s="208"/>
      <c r="P6" s="509"/>
      <c r="Q6" s="514"/>
      <c r="R6" s="514"/>
      <c r="S6" s="285" t="str">
        <f t="shared" si="0"/>
        <v>Yes</v>
      </c>
      <c r="T6" s="16"/>
      <c r="U6" s="69" t="s">
        <v>40</v>
      </c>
      <c r="V6" s="71">
        <f>(V5/V4)</f>
        <v>0.91176470588235292</v>
      </c>
      <c r="W6" s="16"/>
      <c r="X6" s="16"/>
      <c r="Y6" s="16"/>
      <c r="Z6" s="16"/>
      <c r="AA6" s="16"/>
      <c r="AB6" s="16"/>
      <c r="AC6" s="16"/>
      <c r="AD6" s="16"/>
    </row>
    <row r="7" spans="1:30" ht="18" customHeight="1" x14ac:dyDescent="0.35">
      <c r="A7" s="519" t="s">
        <v>677</v>
      </c>
      <c r="B7" s="519" t="s">
        <v>678</v>
      </c>
      <c r="C7" s="520">
        <v>3451234</v>
      </c>
      <c r="D7" s="210">
        <v>823453</v>
      </c>
      <c r="E7" s="515" t="s">
        <v>353</v>
      </c>
      <c r="F7" s="515" t="s">
        <v>354</v>
      </c>
      <c r="G7" s="515" t="s">
        <v>70</v>
      </c>
      <c r="H7" s="521">
        <v>3</v>
      </c>
      <c r="I7" s="514" t="s">
        <v>361</v>
      </c>
      <c r="J7" s="522"/>
      <c r="K7" s="523" t="s">
        <v>679</v>
      </c>
      <c r="L7" s="515" t="s">
        <v>352</v>
      </c>
      <c r="M7" s="515" t="s">
        <v>352</v>
      </c>
      <c r="N7" s="211"/>
      <c r="O7" s="211"/>
      <c r="P7" s="510"/>
      <c r="Q7" s="515"/>
      <c r="R7" s="515"/>
      <c r="S7" s="284" t="str">
        <f t="shared" si="0"/>
        <v>Yes</v>
      </c>
      <c r="T7" s="16"/>
      <c r="U7" s="16"/>
      <c r="V7" s="16"/>
      <c r="W7" s="16"/>
      <c r="X7" s="16"/>
      <c r="Y7" s="16"/>
      <c r="Z7" s="16"/>
      <c r="AA7" s="16"/>
      <c r="AB7" s="16"/>
      <c r="AC7" s="16"/>
      <c r="AD7" s="16"/>
    </row>
    <row r="8" spans="1:30" ht="18" customHeight="1" x14ac:dyDescent="0.35">
      <c r="A8" s="516" t="s">
        <v>677</v>
      </c>
      <c r="B8" s="516" t="s">
        <v>678</v>
      </c>
      <c r="C8" s="517">
        <v>7859375</v>
      </c>
      <c r="D8" s="206">
        <v>456234</v>
      </c>
      <c r="E8" s="514" t="s">
        <v>353</v>
      </c>
      <c r="F8" s="514" t="s">
        <v>354</v>
      </c>
      <c r="G8" s="514" t="s">
        <v>63</v>
      </c>
      <c r="H8" s="524">
        <v>2</v>
      </c>
      <c r="I8" s="514" t="s">
        <v>361</v>
      </c>
      <c r="J8" s="525"/>
      <c r="K8" s="518" t="s">
        <v>679</v>
      </c>
      <c r="L8" s="514" t="s">
        <v>352</v>
      </c>
      <c r="M8" s="514" t="s">
        <v>352</v>
      </c>
      <c r="N8" s="208"/>
      <c r="O8" s="208"/>
      <c r="P8" s="509"/>
      <c r="Q8" s="514"/>
      <c r="R8" s="514"/>
      <c r="S8" s="285" t="str">
        <f t="shared" si="0"/>
        <v>Yes</v>
      </c>
      <c r="T8" s="16"/>
      <c r="U8" s="596" t="s">
        <v>41</v>
      </c>
      <c r="V8" s="597"/>
      <c r="W8" s="597"/>
      <c r="X8" s="598"/>
      <c r="Y8" s="16"/>
      <c r="Z8" s="16"/>
      <c r="AA8" s="16"/>
      <c r="AB8" s="16"/>
      <c r="AC8" s="16"/>
      <c r="AD8" s="16"/>
    </row>
    <row r="9" spans="1:30" ht="18" customHeight="1" x14ac:dyDescent="0.35">
      <c r="A9" s="519" t="s">
        <v>677</v>
      </c>
      <c r="B9" s="519" t="s">
        <v>678</v>
      </c>
      <c r="C9" s="520">
        <v>7893725</v>
      </c>
      <c r="D9" s="210">
        <v>357842</v>
      </c>
      <c r="E9" s="515" t="s">
        <v>353</v>
      </c>
      <c r="F9" s="515" t="s">
        <v>354</v>
      </c>
      <c r="G9" s="515" t="s">
        <v>64</v>
      </c>
      <c r="H9" s="521">
        <v>2</v>
      </c>
      <c r="I9" s="514" t="s">
        <v>361</v>
      </c>
      <c r="J9" s="573"/>
      <c r="K9" s="523" t="s">
        <v>679</v>
      </c>
      <c r="L9" s="515" t="s">
        <v>352</v>
      </c>
      <c r="M9" s="515" t="s">
        <v>352</v>
      </c>
      <c r="N9" s="211"/>
      <c r="O9" s="211"/>
      <c r="P9" s="510"/>
      <c r="Q9" s="515"/>
      <c r="R9" s="515"/>
      <c r="S9" s="284" t="str">
        <f t="shared" si="0"/>
        <v>Yes</v>
      </c>
      <c r="T9" s="16"/>
      <c r="U9" s="599"/>
      <c r="V9" s="600"/>
      <c r="W9" s="600"/>
      <c r="X9" s="601"/>
      <c r="Y9" s="16"/>
      <c r="Z9" s="16"/>
      <c r="AA9" s="16"/>
      <c r="AB9" s="16"/>
      <c r="AC9" s="16"/>
      <c r="AD9" s="16"/>
    </row>
    <row r="10" spans="1:30" ht="18" customHeight="1" x14ac:dyDescent="0.35">
      <c r="A10" s="516" t="s">
        <v>677</v>
      </c>
      <c r="B10" s="516" t="s">
        <v>678</v>
      </c>
      <c r="C10" s="517">
        <v>6546473</v>
      </c>
      <c r="D10" s="206">
        <v>213354</v>
      </c>
      <c r="E10" s="514" t="s">
        <v>353</v>
      </c>
      <c r="F10" s="514" t="s">
        <v>354</v>
      </c>
      <c r="G10" s="514" t="s">
        <v>360</v>
      </c>
      <c r="H10" s="524">
        <v>1</v>
      </c>
      <c r="I10" s="514" t="s">
        <v>361</v>
      </c>
      <c r="J10" s="525"/>
      <c r="K10" s="518" t="s">
        <v>679</v>
      </c>
      <c r="L10" s="514" t="s">
        <v>352</v>
      </c>
      <c r="M10" s="514" t="s">
        <v>352</v>
      </c>
      <c r="N10" s="208"/>
      <c r="O10" s="208"/>
      <c r="P10" s="509"/>
      <c r="Q10" s="514"/>
      <c r="R10" s="514"/>
      <c r="S10" s="285" t="str">
        <f t="shared" si="0"/>
        <v>Yes</v>
      </c>
      <c r="T10" s="16"/>
      <c r="U10" s="599"/>
      <c r="V10" s="600"/>
      <c r="W10" s="600"/>
      <c r="X10" s="601"/>
      <c r="Y10" s="16"/>
      <c r="Z10" s="16"/>
      <c r="AA10" s="16"/>
      <c r="AB10" s="16"/>
      <c r="AC10" s="16"/>
      <c r="AD10" s="16"/>
    </row>
    <row r="11" spans="1:30" ht="18" customHeight="1" x14ac:dyDescent="0.35">
      <c r="A11" s="519" t="s">
        <v>677</v>
      </c>
      <c r="B11" s="519" t="s">
        <v>678</v>
      </c>
      <c r="C11" s="520">
        <v>3563829</v>
      </c>
      <c r="D11" s="210">
        <v>565255</v>
      </c>
      <c r="E11" s="515" t="s">
        <v>353</v>
      </c>
      <c r="F11" s="515" t="s">
        <v>354</v>
      </c>
      <c r="G11" s="515" t="s">
        <v>69</v>
      </c>
      <c r="H11" s="521">
        <v>2</v>
      </c>
      <c r="I11" s="515" t="s">
        <v>355</v>
      </c>
      <c r="J11" s="522" t="s">
        <v>362</v>
      </c>
      <c r="K11" s="523" t="s">
        <v>679</v>
      </c>
      <c r="L11" s="515" t="s">
        <v>352</v>
      </c>
      <c r="M11" s="515" t="s">
        <v>352</v>
      </c>
      <c r="N11" s="211"/>
      <c r="O11" s="211"/>
      <c r="P11" s="510"/>
      <c r="Q11" s="515"/>
      <c r="R11" s="515"/>
      <c r="S11" s="284" t="str">
        <f t="shared" si="0"/>
        <v>Yes</v>
      </c>
      <c r="T11" s="16"/>
      <c r="U11" s="599"/>
      <c r="V11" s="600"/>
      <c r="W11" s="600"/>
      <c r="X11" s="601"/>
      <c r="Y11" s="16"/>
      <c r="Z11" s="16"/>
      <c r="AA11" s="16"/>
      <c r="AB11" s="16"/>
      <c r="AC11" s="16"/>
      <c r="AD11" s="16"/>
    </row>
    <row r="12" spans="1:30" ht="18" customHeight="1" x14ac:dyDescent="0.35">
      <c r="A12" s="516" t="s">
        <v>677</v>
      </c>
      <c r="B12" s="516" t="s">
        <v>678</v>
      </c>
      <c r="C12" s="517">
        <v>3435689</v>
      </c>
      <c r="D12" s="206">
        <v>765123</v>
      </c>
      <c r="E12" s="514" t="s">
        <v>353</v>
      </c>
      <c r="F12" s="514" t="s">
        <v>354</v>
      </c>
      <c r="G12" s="514" t="s">
        <v>35</v>
      </c>
      <c r="H12" s="524">
        <v>3</v>
      </c>
      <c r="I12" s="514" t="s">
        <v>361</v>
      </c>
      <c r="J12" s="525"/>
      <c r="K12" s="518" t="s">
        <v>679</v>
      </c>
      <c r="L12" s="514" t="s">
        <v>352</v>
      </c>
      <c r="M12" s="514" t="s">
        <v>352</v>
      </c>
      <c r="N12" s="208"/>
      <c r="O12" s="208"/>
      <c r="P12" s="509"/>
      <c r="Q12" s="514"/>
      <c r="R12" s="514"/>
      <c r="S12" s="285" t="str">
        <f t="shared" si="0"/>
        <v>Yes</v>
      </c>
      <c r="T12" s="16"/>
      <c r="U12" s="602"/>
      <c r="V12" s="603"/>
      <c r="W12" s="603"/>
      <c r="X12" s="604"/>
      <c r="Y12" s="16"/>
      <c r="Z12" s="16"/>
      <c r="AA12" s="16"/>
      <c r="AB12" s="16"/>
      <c r="AC12" s="16"/>
      <c r="AD12" s="16"/>
    </row>
    <row r="13" spans="1:30" ht="18" customHeight="1" thickBot="1" x14ac:dyDescent="0.4">
      <c r="A13" s="519" t="s">
        <v>677</v>
      </c>
      <c r="B13" s="519" t="s">
        <v>678</v>
      </c>
      <c r="C13" s="520">
        <v>7654393</v>
      </c>
      <c r="D13" s="210">
        <v>435678</v>
      </c>
      <c r="E13" s="515" t="s">
        <v>353</v>
      </c>
      <c r="F13" s="515" t="s">
        <v>354</v>
      </c>
      <c r="G13" s="515" t="s">
        <v>360</v>
      </c>
      <c r="H13" s="521">
        <v>1</v>
      </c>
      <c r="I13" s="515" t="s">
        <v>361</v>
      </c>
      <c r="J13" s="522"/>
      <c r="K13" s="523" t="s">
        <v>679</v>
      </c>
      <c r="L13" s="515" t="s">
        <v>352</v>
      </c>
      <c r="M13" s="515" t="s">
        <v>352</v>
      </c>
      <c r="N13" s="211"/>
      <c r="O13" s="211"/>
      <c r="P13" s="510"/>
      <c r="Q13" s="515"/>
      <c r="R13" s="515"/>
      <c r="S13" s="284" t="str">
        <f t="shared" si="0"/>
        <v>Yes</v>
      </c>
      <c r="T13" s="16"/>
      <c r="U13" s="16"/>
      <c r="V13" s="16"/>
      <c r="W13" s="16"/>
      <c r="X13" s="16"/>
      <c r="Y13" s="16"/>
      <c r="Z13" s="16"/>
      <c r="AA13" s="16"/>
      <c r="AB13" s="16"/>
      <c r="AC13" s="16"/>
      <c r="AD13" s="16"/>
    </row>
    <row r="14" spans="1:30" ht="18" customHeight="1" x14ac:dyDescent="0.35">
      <c r="A14" s="516" t="s">
        <v>677</v>
      </c>
      <c r="B14" s="516" t="s">
        <v>678</v>
      </c>
      <c r="C14" s="517">
        <v>8987654</v>
      </c>
      <c r="D14" s="206">
        <v>245625</v>
      </c>
      <c r="E14" s="514" t="s">
        <v>353</v>
      </c>
      <c r="F14" s="514" t="s">
        <v>354</v>
      </c>
      <c r="G14" s="514" t="s">
        <v>360</v>
      </c>
      <c r="H14" s="524">
        <v>1</v>
      </c>
      <c r="I14" s="514" t="s">
        <v>361</v>
      </c>
      <c r="J14" s="525"/>
      <c r="K14" s="518" t="s">
        <v>679</v>
      </c>
      <c r="L14" s="514" t="s">
        <v>352</v>
      </c>
      <c r="M14" s="514" t="s">
        <v>352</v>
      </c>
      <c r="N14" s="208"/>
      <c r="O14" s="208"/>
      <c r="P14" s="509"/>
      <c r="Q14" s="514"/>
      <c r="R14" s="514"/>
      <c r="S14" s="285" t="str">
        <f t="shared" si="0"/>
        <v>Yes</v>
      </c>
      <c r="T14" s="16"/>
      <c r="U14" s="388" t="s">
        <v>2</v>
      </c>
      <c r="V14" s="389"/>
      <c r="Z14" s="16"/>
      <c r="AA14" s="16"/>
      <c r="AB14" s="16"/>
      <c r="AC14" s="16"/>
      <c r="AD14" s="16"/>
    </row>
    <row r="15" spans="1:30" ht="18" customHeight="1" x14ac:dyDescent="0.35">
      <c r="A15" s="519" t="s">
        <v>677</v>
      </c>
      <c r="B15" s="519" t="s">
        <v>678</v>
      </c>
      <c r="C15" s="520">
        <v>9826475</v>
      </c>
      <c r="D15" s="210">
        <v>124773</v>
      </c>
      <c r="E15" s="515" t="s">
        <v>353</v>
      </c>
      <c r="F15" s="515" t="s">
        <v>354</v>
      </c>
      <c r="G15" s="515" t="s">
        <v>66</v>
      </c>
      <c r="H15" s="521">
        <v>2</v>
      </c>
      <c r="I15" s="515" t="s">
        <v>355</v>
      </c>
      <c r="J15" s="522" t="s">
        <v>362</v>
      </c>
      <c r="K15" s="523" t="s">
        <v>679</v>
      </c>
      <c r="L15" s="515" t="s">
        <v>352</v>
      </c>
      <c r="M15" s="515" t="s">
        <v>352</v>
      </c>
      <c r="N15" s="211"/>
      <c r="O15" s="211"/>
      <c r="P15" s="510"/>
      <c r="Q15" s="515"/>
      <c r="R15" s="515"/>
      <c r="S15" s="284" t="str">
        <f t="shared" si="0"/>
        <v>Yes</v>
      </c>
      <c r="T15" s="16"/>
      <c r="U15" s="390" t="s">
        <v>3</v>
      </c>
      <c r="V15" s="391" t="s">
        <v>4</v>
      </c>
      <c r="X15" s="16"/>
      <c r="Y15" s="16"/>
      <c r="Z15" s="16"/>
      <c r="AA15" s="16"/>
      <c r="AB15" s="16"/>
      <c r="AC15" s="16"/>
      <c r="AD15" s="16"/>
    </row>
    <row r="16" spans="1:30" ht="18" customHeight="1" thickBot="1" x14ac:dyDescent="0.4">
      <c r="A16" s="516" t="s">
        <v>677</v>
      </c>
      <c r="B16" s="516" t="s">
        <v>678</v>
      </c>
      <c r="C16" s="517">
        <v>3456172</v>
      </c>
      <c r="D16" s="206">
        <v>902341</v>
      </c>
      <c r="E16" s="514" t="s">
        <v>353</v>
      </c>
      <c r="F16" s="514" t="s">
        <v>354</v>
      </c>
      <c r="G16" s="514" t="s">
        <v>70</v>
      </c>
      <c r="H16" s="524">
        <v>3</v>
      </c>
      <c r="I16" s="514" t="s">
        <v>361</v>
      </c>
      <c r="J16" s="525"/>
      <c r="K16" s="518" t="s">
        <v>679</v>
      </c>
      <c r="L16" s="514" t="s">
        <v>352</v>
      </c>
      <c r="M16" s="514" t="s">
        <v>352</v>
      </c>
      <c r="N16" s="208"/>
      <c r="O16" s="208"/>
      <c r="P16" s="509"/>
      <c r="Q16" s="514"/>
      <c r="R16" s="514"/>
      <c r="S16" s="285" t="str">
        <f t="shared" si="0"/>
        <v>Yes</v>
      </c>
      <c r="T16" s="16"/>
      <c r="U16" s="392" t="s">
        <v>5</v>
      </c>
      <c r="V16" s="393" t="s">
        <v>6</v>
      </c>
      <c r="W16" s="16"/>
      <c r="X16" s="16"/>
      <c r="Y16" s="16"/>
      <c r="Z16" s="16"/>
      <c r="AA16" s="16"/>
      <c r="AB16" s="16"/>
      <c r="AC16" s="16"/>
      <c r="AD16" s="16"/>
    </row>
    <row r="17" spans="1:30" ht="18" customHeight="1" x14ac:dyDescent="0.35">
      <c r="A17" s="519" t="s">
        <v>677</v>
      </c>
      <c r="B17" s="519" t="s">
        <v>678</v>
      </c>
      <c r="C17" s="520">
        <v>8762840</v>
      </c>
      <c r="D17" s="210">
        <v>324573</v>
      </c>
      <c r="E17" s="515" t="s">
        <v>353</v>
      </c>
      <c r="F17" s="515" t="s">
        <v>354</v>
      </c>
      <c r="G17" s="515" t="s">
        <v>64</v>
      </c>
      <c r="H17" s="521">
        <v>2</v>
      </c>
      <c r="I17" s="514" t="s">
        <v>361</v>
      </c>
      <c r="J17" s="522"/>
      <c r="K17" s="523" t="s">
        <v>679</v>
      </c>
      <c r="L17" s="515" t="s">
        <v>352</v>
      </c>
      <c r="M17" s="515" t="s">
        <v>352</v>
      </c>
      <c r="N17" s="211"/>
      <c r="O17" s="211"/>
      <c r="P17" s="510"/>
      <c r="Q17" s="515"/>
      <c r="R17" s="515"/>
      <c r="S17" s="284" t="str">
        <f t="shared" si="0"/>
        <v>Yes</v>
      </c>
      <c r="T17" s="16"/>
      <c r="U17" s="16"/>
      <c r="V17" s="16"/>
      <c r="W17" s="16"/>
      <c r="X17" s="16"/>
      <c r="Y17" s="16"/>
      <c r="Z17" s="16"/>
      <c r="AA17" s="16"/>
      <c r="AB17" s="16"/>
      <c r="AC17" s="16"/>
      <c r="AD17" s="16"/>
    </row>
    <row r="18" spans="1:30" ht="18" customHeight="1" x14ac:dyDescent="0.35">
      <c r="A18" s="516" t="s">
        <v>677</v>
      </c>
      <c r="B18" s="516" t="s">
        <v>678</v>
      </c>
      <c r="C18" s="517">
        <v>8327186</v>
      </c>
      <c r="D18" s="206">
        <v>246739</v>
      </c>
      <c r="E18" s="514" t="s">
        <v>353</v>
      </c>
      <c r="F18" s="514" t="s">
        <v>354</v>
      </c>
      <c r="G18" s="514" t="s">
        <v>70</v>
      </c>
      <c r="H18" s="524">
        <v>2</v>
      </c>
      <c r="I18" s="514" t="s">
        <v>361</v>
      </c>
      <c r="J18" s="525"/>
      <c r="K18" s="518" t="s">
        <v>679</v>
      </c>
      <c r="L18" s="514" t="s">
        <v>352</v>
      </c>
      <c r="M18" s="514" t="s">
        <v>352</v>
      </c>
      <c r="N18" s="208"/>
      <c r="O18" s="208"/>
      <c r="P18" s="509"/>
      <c r="Q18" s="514"/>
      <c r="R18" s="514"/>
      <c r="S18" s="285" t="str">
        <f t="shared" si="0"/>
        <v>Yes</v>
      </c>
      <c r="T18" s="16"/>
      <c r="U18" s="16"/>
      <c r="V18" s="16"/>
      <c r="W18" s="16"/>
      <c r="X18" s="16"/>
      <c r="Y18" s="16"/>
      <c r="Z18" s="16"/>
      <c r="AA18" s="16"/>
      <c r="AB18" s="16"/>
      <c r="AC18" s="16"/>
      <c r="AD18" s="16"/>
    </row>
    <row r="19" spans="1:30" ht="18" customHeight="1" x14ac:dyDescent="0.35">
      <c r="A19" s="519" t="s">
        <v>677</v>
      </c>
      <c r="B19" s="519" t="s">
        <v>678</v>
      </c>
      <c r="C19" s="520">
        <v>5637492</v>
      </c>
      <c r="D19" s="210">
        <v>364637</v>
      </c>
      <c r="E19" s="515" t="s">
        <v>353</v>
      </c>
      <c r="F19" s="515" t="s">
        <v>354</v>
      </c>
      <c r="G19" s="515" t="s">
        <v>70</v>
      </c>
      <c r="H19" s="521">
        <v>2</v>
      </c>
      <c r="I19" s="515" t="s">
        <v>355</v>
      </c>
      <c r="J19" s="573" t="s">
        <v>683</v>
      </c>
      <c r="K19" s="523" t="s">
        <v>679</v>
      </c>
      <c r="L19" s="211" t="s">
        <v>351</v>
      </c>
      <c r="M19" s="211" t="s">
        <v>352</v>
      </c>
      <c r="N19" s="211"/>
      <c r="O19" s="211"/>
      <c r="P19" s="510"/>
      <c r="Q19" s="515"/>
      <c r="R19" s="515"/>
      <c r="S19" s="284" t="str">
        <f t="shared" si="0"/>
        <v>Yes</v>
      </c>
      <c r="T19" s="16"/>
      <c r="U19" s="16"/>
      <c r="V19" s="16"/>
      <c r="W19" s="16"/>
      <c r="X19" s="16"/>
      <c r="Y19" s="16"/>
      <c r="Z19" s="16"/>
      <c r="AA19" s="16"/>
      <c r="AB19" s="16"/>
      <c r="AC19" s="16"/>
      <c r="AD19" s="16"/>
    </row>
    <row r="20" spans="1:30" ht="18" customHeight="1" x14ac:dyDescent="0.35">
      <c r="A20" s="516" t="s">
        <v>677</v>
      </c>
      <c r="B20" s="516" t="s">
        <v>678</v>
      </c>
      <c r="C20" s="517">
        <v>9863249</v>
      </c>
      <c r="D20" s="206">
        <v>869946</v>
      </c>
      <c r="E20" s="514" t="s">
        <v>685</v>
      </c>
      <c r="F20" s="514" t="s">
        <v>354</v>
      </c>
      <c r="G20" s="514" t="s">
        <v>363</v>
      </c>
      <c r="H20" s="524">
        <v>3</v>
      </c>
      <c r="I20" s="515" t="s">
        <v>355</v>
      </c>
      <c r="J20" s="525" t="s">
        <v>356</v>
      </c>
      <c r="K20" s="518" t="s">
        <v>679</v>
      </c>
      <c r="L20" s="575" t="s">
        <v>352</v>
      </c>
      <c r="M20" s="575" t="s">
        <v>352</v>
      </c>
      <c r="N20" s="208"/>
      <c r="O20" s="208"/>
      <c r="P20" s="509"/>
      <c r="Q20" s="514"/>
      <c r="R20" s="514"/>
      <c r="S20" s="285" t="str">
        <f t="shared" si="0"/>
        <v>No</v>
      </c>
      <c r="T20" s="16"/>
      <c r="U20" s="16"/>
      <c r="V20" s="16" t="s">
        <v>42</v>
      </c>
      <c r="W20" s="16"/>
      <c r="X20" s="16"/>
      <c r="Y20" s="16"/>
      <c r="Z20" s="16"/>
      <c r="AA20" s="16"/>
      <c r="AB20" s="16"/>
      <c r="AC20" s="16"/>
      <c r="AD20" s="16"/>
    </row>
    <row r="21" spans="1:30" ht="18" customHeight="1" x14ac:dyDescent="0.35">
      <c r="A21" s="519" t="s">
        <v>677</v>
      </c>
      <c r="B21" s="519" t="s">
        <v>678</v>
      </c>
      <c r="C21" s="520">
        <v>7240138</v>
      </c>
      <c r="D21" s="210">
        <v>337378</v>
      </c>
      <c r="E21" s="515" t="s">
        <v>353</v>
      </c>
      <c r="F21" s="515" t="s">
        <v>354</v>
      </c>
      <c r="G21" s="515" t="s">
        <v>64</v>
      </c>
      <c r="H21" s="521">
        <v>3</v>
      </c>
      <c r="I21" s="515" t="s">
        <v>361</v>
      </c>
      <c r="J21" s="522"/>
      <c r="K21" s="523" t="s">
        <v>679</v>
      </c>
      <c r="L21" s="515" t="s">
        <v>352</v>
      </c>
      <c r="M21" s="515" t="s">
        <v>351</v>
      </c>
      <c r="N21" s="211"/>
      <c r="O21" s="211"/>
      <c r="P21" s="510"/>
      <c r="Q21" s="515"/>
      <c r="R21" s="515"/>
      <c r="S21" s="284" t="str">
        <f t="shared" si="0"/>
        <v>Yes</v>
      </c>
      <c r="T21" s="16"/>
      <c r="U21" s="16"/>
      <c r="V21" s="16"/>
      <c r="W21" s="16"/>
      <c r="X21" s="16"/>
      <c r="Y21" s="16"/>
      <c r="Z21" s="16"/>
      <c r="AA21" s="16"/>
      <c r="AB21" s="16"/>
      <c r="AC21" s="16"/>
      <c r="AD21" s="16"/>
    </row>
    <row r="22" spans="1:30" ht="18" customHeight="1" x14ac:dyDescent="0.35">
      <c r="A22" s="516" t="s">
        <v>677</v>
      </c>
      <c r="B22" s="516" t="s">
        <v>678</v>
      </c>
      <c r="C22" s="517">
        <v>2483017</v>
      </c>
      <c r="D22" s="206">
        <v>768585</v>
      </c>
      <c r="E22" s="514" t="s">
        <v>353</v>
      </c>
      <c r="F22" s="514" t="s">
        <v>354</v>
      </c>
      <c r="G22" s="514" t="s">
        <v>72</v>
      </c>
      <c r="H22" s="524">
        <v>3</v>
      </c>
      <c r="I22" s="515" t="s">
        <v>361</v>
      </c>
      <c r="J22" s="525"/>
      <c r="K22" s="518" t="s">
        <v>679</v>
      </c>
      <c r="L22" s="515" t="s">
        <v>352</v>
      </c>
      <c r="M22" s="515" t="s">
        <v>352</v>
      </c>
      <c r="N22" s="208"/>
      <c r="O22" s="208"/>
      <c r="P22" s="509"/>
      <c r="Q22" s="514"/>
      <c r="R22" s="514"/>
      <c r="S22" s="285" t="str">
        <f t="shared" si="0"/>
        <v>Yes</v>
      </c>
      <c r="T22" s="16"/>
      <c r="U22" s="16"/>
      <c r="V22" s="16"/>
      <c r="W22" s="16"/>
      <c r="X22" s="16"/>
      <c r="Y22" s="16"/>
      <c r="Z22" s="16"/>
      <c r="AA22" s="16"/>
      <c r="AB22" s="16"/>
      <c r="AC22" s="16"/>
      <c r="AD22" s="16"/>
    </row>
    <row r="23" spans="1:30" ht="18" customHeight="1" x14ac:dyDescent="0.35">
      <c r="A23" s="519" t="s">
        <v>677</v>
      </c>
      <c r="B23" s="519" t="s">
        <v>678</v>
      </c>
      <c r="C23" s="520">
        <v>3479140</v>
      </c>
      <c r="D23" s="210">
        <v>254524</v>
      </c>
      <c r="E23" s="515" t="s">
        <v>353</v>
      </c>
      <c r="F23" s="515" t="s">
        <v>354</v>
      </c>
      <c r="G23" s="515" t="s">
        <v>360</v>
      </c>
      <c r="H23" s="521">
        <v>1</v>
      </c>
      <c r="I23" s="515" t="s">
        <v>361</v>
      </c>
      <c r="J23" s="522"/>
      <c r="K23" s="523" t="s">
        <v>679</v>
      </c>
      <c r="L23" s="515" t="s">
        <v>352</v>
      </c>
      <c r="M23" s="515" t="s">
        <v>352</v>
      </c>
      <c r="N23" s="211"/>
      <c r="O23" s="211"/>
      <c r="P23" s="510"/>
      <c r="Q23" s="515"/>
      <c r="R23" s="515"/>
      <c r="S23" s="284" t="str">
        <f t="shared" si="0"/>
        <v>Yes</v>
      </c>
      <c r="T23" s="16"/>
      <c r="U23" s="16"/>
      <c r="V23" s="16"/>
      <c r="W23" s="16"/>
      <c r="X23" s="16"/>
      <c r="Y23" s="16"/>
      <c r="Z23" s="16"/>
      <c r="AA23" s="16"/>
      <c r="AB23" s="16"/>
      <c r="AC23" s="16"/>
      <c r="AD23" s="16"/>
    </row>
    <row r="24" spans="1:30" ht="18" customHeight="1" x14ac:dyDescent="0.35">
      <c r="A24" s="516" t="s">
        <v>677</v>
      </c>
      <c r="B24" s="516" t="s">
        <v>678</v>
      </c>
      <c r="C24" s="516">
        <v>3141610</v>
      </c>
      <c r="D24" s="205">
        <v>352366</v>
      </c>
      <c r="E24" s="514" t="s">
        <v>353</v>
      </c>
      <c r="F24" s="514" t="s">
        <v>354</v>
      </c>
      <c r="G24" s="514" t="s">
        <v>67</v>
      </c>
      <c r="H24" s="524">
        <v>3</v>
      </c>
      <c r="I24" s="515" t="s">
        <v>361</v>
      </c>
      <c r="J24" s="525"/>
      <c r="K24" s="518" t="s">
        <v>679</v>
      </c>
      <c r="L24" s="515" t="s">
        <v>352</v>
      </c>
      <c r="M24" s="515" t="s">
        <v>352</v>
      </c>
      <c r="N24" s="208"/>
      <c r="O24" s="208"/>
      <c r="P24" s="509"/>
      <c r="Q24" s="514"/>
      <c r="R24" s="514"/>
      <c r="S24" s="285" t="str">
        <f t="shared" si="0"/>
        <v>Yes</v>
      </c>
      <c r="T24" s="16"/>
      <c r="U24" s="16"/>
      <c r="V24" s="16"/>
      <c r="W24" s="16"/>
      <c r="X24" s="16"/>
      <c r="Y24" s="16"/>
      <c r="Z24" s="16"/>
      <c r="AA24" s="16"/>
      <c r="AB24" s="16"/>
      <c r="AC24" s="16"/>
      <c r="AD24" s="16"/>
    </row>
    <row r="25" spans="1:30" ht="18" customHeight="1" x14ac:dyDescent="0.35">
      <c r="A25" s="519" t="s">
        <v>677</v>
      </c>
      <c r="B25" s="519" t="s">
        <v>678</v>
      </c>
      <c r="C25" s="520">
        <v>2174914</v>
      </c>
      <c r="D25" s="210">
        <v>901391</v>
      </c>
      <c r="E25" s="515" t="s">
        <v>353</v>
      </c>
      <c r="F25" s="515" t="s">
        <v>354</v>
      </c>
      <c r="G25" s="515" t="s">
        <v>72</v>
      </c>
      <c r="H25" s="521">
        <v>2</v>
      </c>
      <c r="I25" s="515" t="s">
        <v>361</v>
      </c>
      <c r="J25" s="522"/>
      <c r="K25" s="523" t="s">
        <v>679</v>
      </c>
      <c r="L25" s="515" t="s">
        <v>352</v>
      </c>
      <c r="M25" s="515" t="s">
        <v>352</v>
      </c>
      <c r="N25" s="211"/>
      <c r="O25" s="211"/>
      <c r="P25" s="510"/>
      <c r="Q25" s="515"/>
      <c r="R25" s="515"/>
      <c r="S25" s="284" t="str">
        <f t="shared" si="0"/>
        <v>Yes</v>
      </c>
      <c r="T25" s="16"/>
      <c r="U25" s="16"/>
      <c r="V25" s="16"/>
      <c r="W25" s="16"/>
      <c r="X25" s="16"/>
      <c r="Y25" s="16"/>
      <c r="Z25" s="16"/>
      <c r="AA25" s="16"/>
      <c r="AB25" s="16"/>
      <c r="AC25" s="16"/>
      <c r="AD25" s="16"/>
    </row>
    <row r="26" spans="1:30" ht="18" customHeight="1" x14ac:dyDescent="0.35">
      <c r="A26" s="516" t="s">
        <v>677</v>
      </c>
      <c r="B26" s="516" t="s">
        <v>678</v>
      </c>
      <c r="C26" s="517">
        <v>3453161</v>
      </c>
      <c r="D26" s="206">
        <v>336942</v>
      </c>
      <c r="E26" s="514" t="s">
        <v>353</v>
      </c>
      <c r="F26" s="514" t="s">
        <v>354</v>
      </c>
      <c r="G26" s="514" t="s">
        <v>64</v>
      </c>
      <c r="H26" s="524">
        <v>2</v>
      </c>
      <c r="I26" s="515" t="s">
        <v>361</v>
      </c>
      <c r="J26" s="525"/>
      <c r="K26" s="518" t="s">
        <v>679</v>
      </c>
      <c r="L26" s="208" t="s">
        <v>352</v>
      </c>
      <c r="M26" s="208" t="s">
        <v>352</v>
      </c>
      <c r="N26" s="208"/>
      <c r="O26" s="208"/>
      <c r="P26" s="509"/>
      <c r="Q26" s="514"/>
      <c r="R26" s="514"/>
      <c r="S26" s="285" t="str">
        <f t="shared" si="0"/>
        <v>Yes</v>
      </c>
      <c r="T26" s="16"/>
      <c r="U26" s="16"/>
      <c r="V26" s="16"/>
      <c r="W26" s="16"/>
      <c r="X26" s="16"/>
      <c r="Y26" s="16"/>
      <c r="Z26" s="16"/>
      <c r="AA26" s="16"/>
      <c r="AB26" s="16"/>
      <c r="AC26" s="16"/>
      <c r="AD26" s="16"/>
    </row>
    <row r="27" spans="1:30" ht="18" customHeight="1" x14ac:dyDescent="0.35">
      <c r="A27" s="519" t="s">
        <v>677</v>
      </c>
      <c r="B27" s="519" t="s">
        <v>678</v>
      </c>
      <c r="C27" s="520">
        <v>4759847</v>
      </c>
      <c r="D27" s="210">
        <v>978956</v>
      </c>
      <c r="E27" s="515" t="s">
        <v>353</v>
      </c>
      <c r="F27" s="515" t="s">
        <v>354</v>
      </c>
      <c r="G27" s="515" t="s">
        <v>72</v>
      </c>
      <c r="H27" s="521">
        <v>3</v>
      </c>
      <c r="I27" s="515" t="s">
        <v>361</v>
      </c>
      <c r="J27" s="522"/>
      <c r="K27" s="523" t="s">
        <v>679</v>
      </c>
      <c r="L27" s="211" t="s">
        <v>352</v>
      </c>
      <c r="M27" s="211" t="s">
        <v>352</v>
      </c>
      <c r="N27" s="211"/>
      <c r="O27" s="211"/>
      <c r="P27" s="510"/>
      <c r="Q27" s="515"/>
      <c r="R27" s="515"/>
      <c r="S27" s="284" t="str">
        <f t="shared" si="0"/>
        <v>Yes</v>
      </c>
      <c r="T27" s="16"/>
      <c r="U27" s="16"/>
      <c r="V27" s="16"/>
      <c r="W27" s="16"/>
      <c r="X27" s="16"/>
      <c r="Y27" s="16"/>
      <c r="Z27" s="16"/>
      <c r="AA27" s="16"/>
      <c r="AB27" s="16"/>
      <c r="AC27" s="16"/>
      <c r="AD27" s="16"/>
    </row>
    <row r="28" spans="1:30" ht="18" customHeight="1" x14ac:dyDescent="0.35">
      <c r="A28" s="516" t="s">
        <v>677</v>
      </c>
      <c r="B28" s="516" t="s">
        <v>678</v>
      </c>
      <c r="C28" s="517">
        <v>6954570</v>
      </c>
      <c r="D28" s="206">
        <v>873614</v>
      </c>
      <c r="E28" s="514" t="s">
        <v>353</v>
      </c>
      <c r="F28" s="514" t="s">
        <v>354</v>
      </c>
      <c r="G28" s="514" t="s">
        <v>64</v>
      </c>
      <c r="H28" s="524">
        <v>4</v>
      </c>
      <c r="I28" s="514" t="s">
        <v>355</v>
      </c>
      <c r="J28" s="525" t="s">
        <v>684</v>
      </c>
      <c r="K28" s="518" t="s">
        <v>679</v>
      </c>
      <c r="L28" s="208" t="s">
        <v>352</v>
      </c>
      <c r="M28" s="208" t="s">
        <v>352</v>
      </c>
      <c r="N28" s="208"/>
      <c r="O28" s="208"/>
      <c r="P28" s="509"/>
      <c r="Q28" s="514"/>
      <c r="R28" s="514"/>
      <c r="S28" s="285" t="str">
        <f t="shared" si="0"/>
        <v>Yes</v>
      </c>
      <c r="T28" s="16"/>
      <c r="U28" s="16"/>
      <c r="V28" s="16"/>
      <c r="W28" s="16"/>
      <c r="X28" s="16"/>
      <c r="Y28" s="16"/>
      <c r="Z28" s="16"/>
      <c r="AA28" s="16"/>
      <c r="AB28" s="16"/>
      <c r="AC28" s="16"/>
      <c r="AD28" s="16"/>
    </row>
    <row r="29" spans="1:30" ht="18" customHeight="1" x14ac:dyDescent="0.35">
      <c r="A29" s="519" t="s">
        <v>677</v>
      </c>
      <c r="B29" s="519" t="s">
        <v>678</v>
      </c>
      <c r="C29" s="520">
        <v>5686911</v>
      </c>
      <c r="D29" s="210">
        <v>124436</v>
      </c>
      <c r="E29" s="515" t="s">
        <v>353</v>
      </c>
      <c r="F29" s="515" t="s">
        <v>354</v>
      </c>
      <c r="G29" s="515" t="s">
        <v>360</v>
      </c>
      <c r="H29" s="521">
        <v>1</v>
      </c>
      <c r="I29" s="515" t="s">
        <v>361</v>
      </c>
      <c r="J29" s="522"/>
      <c r="K29" s="523" t="s">
        <v>679</v>
      </c>
      <c r="L29" s="211" t="s">
        <v>352</v>
      </c>
      <c r="M29" s="211" t="s">
        <v>352</v>
      </c>
      <c r="N29" s="211"/>
      <c r="O29" s="211"/>
      <c r="P29" s="510"/>
      <c r="Q29" s="515"/>
      <c r="R29" s="515"/>
      <c r="S29" s="284" t="str">
        <f t="shared" si="0"/>
        <v>Yes</v>
      </c>
      <c r="T29" s="16"/>
      <c r="U29" s="16"/>
      <c r="V29" s="16"/>
      <c r="W29" s="16"/>
      <c r="X29" s="16"/>
      <c r="Y29" s="16"/>
      <c r="Z29" s="16"/>
      <c r="AA29" s="16"/>
      <c r="AB29" s="16"/>
      <c r="AC29" s="16"/>
      <c r="AD29" s="16"/>
    </row>
    <row r="30" spans="1:30" ht="18" customHeight="1" x14ac:dyDescent="0.35">
      <c r="A30" s="516" t="s">
        <v>677</v>
      </c>
      <c r="B30" s="516" t="s">
        <v>678</v>
      </c>
      <c r="C30" s="517">
        <v>3534765</v>
      </c>
      <c r="D30" s="206">
        <v>658532</v>
      </c>
      <c r="E30" s="514" t="s">
        <v>682</v>
      </c>
      <c r="F30" s="514" t="s">
        <v>354</v>
      </c>
      <c r="G30" s="514" t="s">
        <v>363</v>
      </c>
      <c r="H30" s="524">
        <v>3</v>
      </c>
      <c r="I30" s="515" t="s">
        <v>361</v>
      </c>
      <c r="J30" s="525"/>
      <c r="K30" s="518" t="s">
        <v>679</v>
      </c>
      <c r="L30" s="208" t="s">
        <v>351</v>
      </c>
      <c r="M30" s="208" t="s">
        <v>351</v>
      </c>
      <c r="N30" s="208"/>
      <c r="O30" s="208"/>
      <c r="P30" s="509"/>
      <c r="Q30" s="514"/>
      <c r="R30" s="514"/>
      <c r="S30" s="285" t="str">
        <f t="shared" si="0"/>
        <v>No</v>
      </c>
      <c r="T30" s="16"/>
      <c r="U30" s="16"/>
      <c r="V30" s="16"/>
      <c r="W30" s="16"/>
      <c r="X30" s="16"/>
      <c r="Y30" s="16"/>
      <c r="Z30" s="16"/>
      <c r="AA30" s="16"/>
      <c r="AB30" s="16"/>
      <c r="AC30" s="16"/>
      <c r="AD30" s="16"/>
    </row>
    <row r="31" spans="1:30" ht="18" customHeight="1" x14ac:dyDescent="0.35">
      <c r="A31" s="519" t="s">
        <v>677</v>
      </c>
      <c r="B31" s="519" t="s">
        <v>678</v>
      </c>
      <c r="C31" s="520">
        <v>7842679</v>
      </c>
      <c r="D31" s="210">
        <v>434563</v>
      </c>
      <c r="E31" s="515" t="s">
        <v>353</v>
      </c>
      <c r="F31" s="515" t="s">
        <v>354</v>
      </c>
      <c r="G31" s="515" t="s">
        <v>70</v>
      </c>
      <c r="H31" s="521">
        <v>3</v>
      </c>
      <c r="I31" s="515" t="s">
        <v>361</v>
      </c>
      <c r="J31" s="522"/>
      <c r="K31" s="523" t="s">
        <v>679</v>
      </c>
      <c r="L31" s="211" t="s">
        <v>352</v>
      </c>
      <c r="M31" s="211" t="s">
        <v>352</v>
      </c>
      <c r="N31" s="211"/>
      <c r="O31" s="211"/>
      <c r="P31" s="510"/>
      <c r="Q31" s="515"/>
      <c r="R31" s="515"/>
      <c r="S31" s="284" t="str">
        <f t="shared" si="0"/>
        <v>Yes</v>
      </c>
      <c r="T31" s="16"/>
      <c r="U31" s="16"/>
      <c r="V31" s="16"/>
      <c r="W31" s="16"/>
      <c r="X31" s="16"/>
      <c r="Y31" s="16"/>
      <c r="Z31" s="16"/>
      <c r="AA31" s="16"/>
      <c r="AB31" s="16"/>
      <c r="AC31" s="16"/>
      <c r="AD31" s="16"/>
    </row>
    <row r="32" spans="1:30" ht="18" customHeight="1" x14ac:dyDescent="0.35">
      <c r="A32" s="516" t="s">
        <v>677</v>
      </c>
      <c r="B32" s="516" t="s">
        <v>678</v>
      </c>
      <c r="C32" s="517">
        <v>8946115</v>
      </c>
      <c r="D32" s="206">
        <v>474714</v>
      </c>
      <c r="E32" s="514" t="s">
        <v>353</v>
      </c>
      <c r="F32" s="514" t="s">
        <v>354</v>
      </c>
      <c r="G32" s="514" t="s">
        <v>64</v>
      </c>
      <c r="H32" s="524">
        <v>3</v>
      </c>
      <c r="I32" s="515" t="s">
        <v>361</v>
      </c>
      <c r="J32" s="525"/>
      <c r="K32" s="518" t="s">
        <v>679</v>
      </c>
      <c r="L32" s="208" t="s">
        <v>351</v>
      </c>
      <c r="M32" s="208" t="s">
        <v>351</v>
      </c>
      <c r="N32" s="208"/>
      <c r="O32" s="208"/>
      <c r="P32" s="509"/>
      <c r="Q32" s="514"/>
      <c r="R32" s="514"/>
      <c r="S32" s="285" t="str">
        <f t="shared" si="0"/>
        <v>Yes</v>
      </c>
      <c r="T32" s="16"/>
      <c r="U32" s="16"/>
      <c r="V32" s="16"/>
      <c r="W32" s="16"/>
      <c r="X32" s="16"/>
      <c r="Y32" s="16"/>
      <c r="Z32" s="16"/>
      <c r="AA32" s="16"/>
      <c r="AB32" s="16"/>
      <c r="AC32" s="16"/>
      <c r="AD32" s="16"/>
    </row>
    <row r="33" spans="1:30" ht="18" customHeight="1" x14ac:dyDescent="0.35">
      <c r="A33" s="519" t="s">
        <v>677</v>
      </c>
      <c r="B33" s="519" t="s">
        <v>678</v>
      </c>
      <c r="C33" s="520">
        <v>2526673</v>
      </c>
      <c r="D33" s="210">
        <v>567145</v>
      </c>
      <c r="E33" s="515" t="s">
        <v>353</v>
      </c>
      <c r="F33" s="515" t="s">
        <v>354</v>
      </c>
      <c r="G33" s="515" t="s">
        <v>68</v>
      </c>
      <c r="H33" s="521">
        <v>2</v>
      </c>
      <c r="I33" s="515" t="s">
        <v>361</v>
      </c>
      <c r="J33" s="522"/>
      <c r="K33" s="523" t="s">
        <v>679</v>
      </c>
      <c r="L33" s="211" t="s">
        <v>352</v>
      </c>
      <c r="M33" s="211" t="s">
        <v>352</v>
      </c>
      <c r="N33" s="211"/>
      <c r="O33" s="211"/>
      <c r="P33" s="510"/>
      <c r="Q33" s="515"/>
      <c r="R33" s="515"/>
      <c r="S33" s="284" t="str">
        <f t="shared" si="0"/>
        <v>Yes</v>
      </c>
      <c r="T33" s="16"/>
      <c r="U33" s="16"/>
      <c r="V33" s="16"/>
      <c r="W33" s="16"/>
      <c r="X33" s="16"/>
      <c r="Y33" s="16"/>
      <c r="Z33" s="16"/>
      <c r="AA33" s="16"/>
      <c r="AB33" s="16"/>
      <c r="AC33" s="16"/>
      <c r="AD33" s="16"/>
    </row>
    <row r="34" spans="1:30" ht="18" customHeight="1" x14ac:dyDescent="0.35">
      <c r="A34" s="516" t="s">
        <v>677</v>
      </c>
      <c r="B34" s="516" t="s">
        <v>678</v>
      </c>
      <c r="C34" s="516">
        <v>4368156</v>
      </c>
      <c r="D34" s="205">
        <v>986581</v>
      </c>
      <c r="E34" s="514" t="s">
        <v>353</v>
      </c>
      <c r="F34" s="514" t="s">
        <v>354</v>
      </c>
      <c r="G34" s="514" t="s">
        <v>360</v>
      </c>
      <c r="H34" s="524">
        <v>1</v>
      </c>
      <c r="I34" s="515" t="s">
        <v>361</v>
      </c>
      <c r="J34" s="525"/>
      <c r="K34" s="518" t="s">
        <v>679</v>
      </c>
      <c r="L34" s="208" t="s">
        <v>352</v>
      </c>
      <c r="M34" s="208" t="s">
        <v>352</v>
      </c>
      <c r="N34" s="208"/>
      <c r="O34" s="208"/>
      <c r="P34" s="509"/>
      <c r="Q34" s="514"/>
      <c r="R34" s="514"/>
      <c r="S34" s="285" t="str">
        <f t="shared" si="0"/>
        <v>Yes</v>
      </c>
      <c r="T34" s="16"/>
      <c r="U34" s="16"/>
      <c r="V34" s="16"/>
      <c r="W34" s="16"/>
      <c r="X34" s="16"/>
      <c r="Y34" s="16"/>
      <c r="Z34" s="16"/>
      <c r="AA34" s="16"/>
      <c r="AB34" s="16"/>
      <c r="AC34" s="16"/>
      <c r="AD34" s="16"/>
    </row>
    <row r="35" spans="1:30" ht="18" customHeight="1" x14ac:dyDescent="0.35">
      <c r="A35" s="519" t="s">
        <v>677</v>
      </c>
      <c r="B35" s="519" t="s">
        <v>678</v>
      </c>
      <c r="C35" s="520">
        <v>8752462</v>
      </c>
      <c r="D35" s="210">
        <v>635633</v>
      </c>
      <c r="E35" s="515" t="s">
        <v>364</v>
      </c>
      <c r="F35" s="515" t="s">
        <v>354</v>
      </c>
      <c r="G35" s="515" t="s">
        <v>363</v>
      </c>
      <c r="H35" s="521">
        <v>4</v>
      </c>
      <c r="I35" s="515" t="s">
        <v>355</v>
      </c>
      <c r="J35" s="522" t="s">
        <v>365</v>
      </c>
      <c r="K35" s="523" t="s">
        <v>679</v>
      </c>
      <c r="L35" s="211" t="s">
        <v>351</v>
      </c>
      <c r="M35" s="211" t="s">
        <v>351</v>
      </c>
      <c r="N35" s="211"/>
      <c r="O35" s="211"/>
      <c r="P35" s="510"/>
      <c r="Q35" s="515"/>
      <c r="R35" s="515"/>
      <c r="S35" s="284" t="str">
        <f t="shared" si="0"/>
        <v>No</v>
      </c>
      <c r="T35" s="16"/>
      <c r="U35" s="16"/>
      <c r="V35" s="16"/>
      <c r="W35" s="16"/>
      <c r="X35" s="16"/>
      <c r="Y35" s="16"/>
      <c r="Z35" s="16"/>
      <c r="AA35" s="16"/>
      <c r="AB35" s="16"/>
      <c r="AC35" s="16"/>
      <c r="AD35" s="16"/>
    </row>
    <row r="36" spans="1:30" ht="18" customHeight="1" x14ac:dyDescent="0.35">
      <c r="A36" s="205"/>
      <c r="B36" s="205"/>
      <c r="C36" s="206"/>
      <c r="D36" s="206"/>
      <c r="E36" s="208"/>
      <c r="F36" s="208"/>
      <c r="G36" s="208"/>
      <c r="H36" s="213"/>
      <c r="I36" s="208"/>
      <c r="J36" s="442"/>
      <c r="K36" s="207"/>
      <c r="L36" s="208"/>
      <c r="M36" s="208"/>
      <c r="N36" s="208"/>
      <c r="O36" s="208"/>
      <c r="P36" s="509"/>
      <c r="Q36" s="511"/>
      <c r="R36" s="511"/>
      <c r="S36" s="285" t="str">
        <f t="shared" si="0"/>
        <v/>
      </c>
      <c r="T36" s="16"/>
      <c r="U36" s="16"/>
      <c r="V36" s="16"/>
      <c r="W36" s="16"/>
      <c r="X36" s="16"/>
      <c r="Y36" s="16"/>
      <c r="Z36" s="16"/>
      <c r="AA36" s="16"/>
      <c r="AB36" s="16"/>
      <c r="AC36" s="16"/>
      <c r="AD36" s="16"/>
    </row>
    <row r="37" spans="1:30" ht="18" customHeight="1" x14ac:dyDescent="0.35">
      <c r="A37" s="209"/>
      <c r="B37" s="209"/>
      <c r="C37" s="210"/>
      <c r="D37" s="210"/>
      <c r="E37" s="211"/>
      <c r="F37" s="211"/>
      <c r="G37" s="211"/>
      <c r="H37" s="212"/>
      <c r="I37" s="211"/>
      <c r="J37" s="443"/>
      <c r="K37" s="283"/>
      <c r="L37" s="211"/>
      <c r="M37" s="211"/>
      <c r="N37" s="211"/>
      <c r="O37" s="211"/>
      <c r="P37" s="510"/>
      <c r="Q37" s="512"/>
      <c r="R37" s="512"/>
      <c r="S37" s="284" t="str">
        <f t="shared" si="0"/>
        <v/>
      </c>
      <c r="T37" s="16"/>
      <c r="U37" s="16"/>
      <c r="V37" s="16"/>
      <c r="W37" s="16"/>
      <c r="X37" s="16"/>
      <c r="Y37" s="16"/>
      <c r="Z37" s="16"/>
      <c r="AA37" s="16"/>
      <c r="AB37" s="16"/>
      <c r="AC37" s="16"/>
      <c r="AD37" s="16"/>
    </row>
    <row r="38" spans="1:30" ht="18" customHeight="1" x14ac:dyDescent="0.35">
      <c r="A38" s="205"/>
      <c r="B38" s="205"/>
      <c r="C38" s="206"/>
      <c r="D38" s="206"/>
      <c r="E38" s="208"/>
      <c r="F38" s="208"/>
      <c r="G38" s="208"/>
      <c r="H38" s="213"/>
      <c r="I38" s="208"/>
      <c r="J38" s="442"/>
      <c r="K38" s="207"/>
      <c r="L38" s="208"/>
      <c r="M38" s="208"/>
      <c r="N38" s="208"/>
      <c r="O38" s="208"/>
      <c r="P38" s="509"/>
      <c r="Q38" s="511"/>
      <c r="R38" s="511"/>
      <c r="S38" s="285" t="str">
        <f t="shared" si="0"/>
        <v/>
      </c>
      <c r="T38" s="16"/>
      <c r="U38" s="16"/>
      <c r="V38" s="16"/>
      <c r="W38" s="16"/>
      <c r="X38" s="16"/>
      <c r="Y38" s="16"/>
      <c r="Z38" s="16"/>
      <c r="AA38" s="16"/>
      <c r="AB38" s="16"/>
      <c r="AC38" s="16"/>
      <c r="AD38" s="16"/>
    </row>
    <row r="39" spans="1:30" ht="18" customHeight="1" x14ac:dyDescent="0.35">
      <c r="A39" s="209"/>
      <c r="B39" s="209"/>
      <c r="C39" s="210"/>
      <c r="D39" s="210"/>
      <c r="E39" s="211"/>
      <c r="F39" s="211"/>
      <c r="G39" s="211"/>
      <c r="H39" s="212"/>
      <c r="I39" s="211"/>
      <c r="J39" s="443"/>
      <c r="K39" s="283"/>
      <c r="L39" s="211"/>
      <c r="M39" s="211"/>
      <c r="N39" s="211"/>
      <c r="O39" s="211"/>
      <c r="P39" s="510"/>
      <c r="Q39" s="512"/>
      <c r="R39" s="512"/>
      <c r="S39" s="284" t="str">
        <f t="shared" si="0"/>
        <v/>
      </c>
      <c r="T39" s="16"/>
      <c r="U39" s="16"/>
      <c r="V39" s="16"/>
      <c r="W39" s="16"/>
      <c r="X39" s="16"/>
      <c r="Y39" s="16"/>
      <c r="Z39" s="16"/>
      <c r="AA39" s="16"/>
      <c r="AB39" s="16"/>
      <c r="AC39" s="16"/>
      <c r="AD39" s="16"/>
    </row>
    <row r="40" spans="1:30" ht="18" customHeight="1" x14ac:dyDescent="0.35">
      <c r="A40" s="205"/>
      <c r="B40" s="205"/>
      <c r="C40" s="206"/>
      <c r="D40" s="206"/>
      <c r="E40" s="208"/>
      <c r="F40" s="208"/>
      <c r="G40" s="208"/>
      <c r="H40" s="213"/>
      <c r="I40" s="208"/>
      <c r="J40" s="442"/>
      <c r="K40" s="207"/>
      <c r="L40" s="208"/>
      <c r="M40" s="208"/>
      <c r="N40" s="208"/>
      <c r="O40" s="208"/>
      <c r="P40" s="509"/>
      <c r="Q40" s="511"/>
      <c r="R40" s="511"/>
      <c r="S40" s="285" t="str">
        <f>IF(OR(E40&lt;&gt;"",F43&lt;&gt;"",G40&lt;&gt;""),IF(AND(E40="APSC",F43="Undergrad",G40&lt;&gt;"Other"),"Yes","No"),"")</f>
        <v/>
      </c>
      <c r="T40" s="16"/>
      <c r="U40" s="16"/>
      <c r="V40" s="16"/>
      <c r="W40" s="16"/>
      <c r="X40" s="16"/>
      <c r="Y40" s="16"/>
      <c r="Z40" s="16"/>
      <c r="AA40" s="16"/>
      <c r="AB40" s="16"/>
      <c r="AC40" s="16"/>
      <c r="AD40" s="16"/>
    </row>
    <row r="41" spans="1:30" ht="18" customHeight="1" x14ac:dyDescent="0.35">
      <c r="A41" s="209"/>
      <c r="B41" s="209"/>
      <c r="C41" s="210"/>
      <c r="D41" s="210"/>
      <c r="E41" s="211"/>
      <c r="F41" s="211"/>
      <c r="G41" s="211"/>
      <c r="H41" s="212"/>
      <c r="I41" s="211"/>
      <c r="J41" s="443"/>
      <c r="K41" s="283"/>
      <c r="L41" s="211"/>
      <c r="M41" s="211"/>
      <c r="N41" s="211"/>
      <c r="O41" s="211"/>
      <c r="P41" s="510"/>
      <c r="Q41" s="512"/>
      <c r="R41" s="512"/>
      <c r="S41" s="284" t="str">
        <f t="shared" ref="S41:S295" si="1">IF(OR(E41&lt;&gt;"",F41&lt;&gt;"",G41&lt;&gt;""),IF(AND(E41="APSC",F41="Undergrad",G41&lt;&gt;"Other"),"Yes","No"),"")</f>
        <v/>
      </c>
      <c r="T41" s="16"/>
      <c r="U41" s="16"/>
      <c r="V41" s="16"/>
      <c r="W41" s="16"/>
      <c r="X41" s="16"/>
      <c r="Y41" s="16"/>
      <c r="Z41" s="16"/>
      <c r="AA41" s="16"/>
      <c r="AB41" s="16"/>
      <c r="AC41" s="16"/>
      <c r="AD41" s="16"/>
    </row>
    <row r="42" spans="1:30" ht="18" customHeight="1" x14ac:dyDescent="0.35">
      <c r="A42" s="205"/>
      <c r="B42" s="205"/>
      <c r="C42" s="205"/>
      <c r="D42" s="205"/>
      <c r="E42" s="208"/>
      <c r="F42" s="208"/>
      <c r="G42" s="208"/>
      <c r="H42" s="213"/>
      <c r="I42" s="208"/>
      <c r="J42" s="442"/>
      <c r="K42" s="207"/>
      <c r="L42" s="208"/>
      <c r="M42" s="208"/>
      <c r="N42" s="208"/>
      <c r="O42" s="208"/>
      <c r="P42" s="509"/>
      <c r="Q42" s="511"/>
      <c r="R42" s="511"/>
      <c r="S42" s="285" t="str">
        <f t="shared" si="1"/>
        <v/>
      </c>
      <c r="T42" s="16"/>
      <c r="U42" s="16"/>
      <c r="V42" s="16"/>
      <c r="W42" s="16"/>
      <c r="X42" s="16"/>
      <c r="Y42" s="16"/>
      <c r="Z42" s="16"/>
      <c r="AA42" s="16"/>
      <c r="AB42" s="16"/>
      <c r="AC42" s="16"/>
      <c r="AD42" s="16"/>
    </row>
    <row r="43" spans="1:30" ht="18" customHeight="1" x14ac:dyDescent="0.35">
      <c r="A43" s="209"/>
      <c r="B43" s="209"/>
      <c r="C43" s="210"/>
      <c r="D43" s="210"/>
      <c r="E43" s="211"/>
      <c r="F43" s="211"/>
      <c r="G43" s="211"/>
      <c r="H43" s="212"/>
      <c r="I43" s="211"/>
      <c r="J43" s="443"/>
      <c r="K43" s="283"/>
      <c r="L43" s="211"/>
      <c r="M43" s="211"/>
      <c r="N43" s="211"/>
      <c r="O43" s="211"/>
      <c r="P43" s="510"/>
      <c r="Q43" s="512"/>
      <c r="R43" s="512"/>
      <c r="S43" s="284" t="str">
        <f t="shared" si="1"/>
        <v/>
      </c>
      <c r="T43" s="16"/>
      <c r="U43" s="16"/>
      <c r="V43" s="16"/>
      <c r="W43" s="16"/>
      <c r="X43" s="16"/>
      <c r="Y43" s="16"/>
      <c r="Z43" s="16"/>
      <c r="AA43" s="16"/>
      <c r="AB43" s="16"/>
      <c r="AC43" s="16"/>
      <c r="AD43" s="16"/>
    </row>
    <row r="44" spans="1:30" ht="18" customHeight="1" x14ac:dyDescent="0.35">
      <c r="A44" s="205"/>
      <c r="B44" s="205"/>
      <c r="C44" s="206"/>
      <c r="D44" s="206"/>
      <c r="E44" s="208"/>
      <c r="F44" s="208"/>
      <c r="G44" s="208"/>
      <c r="H44" s="213"/>
      <c r="I44" s="208"/>
      <c r="J44" s="442"/>
      <c r="K44" s="207"/>
      <c r="L44" s="208"/>
      <c r="M44" s="208"/>
      <c r="N44" s="208"/>
      <c r="O44" s="208"/>
      <c r="P44" s="509"/>
      <c r="Q44" s="511"/>
      <c r="R44" s="511"/>
      <c r="S44" s="285" t="str">
        <f t="shared" si="1"/>
        <v/>
      </c>
      <c r="T44" s="16"/>
      <c r="U44" s="16"/>
      <c r="V44" s="16"/>
      <c r="W44" s="16"/>
      <c r="X44" s="16"/>
      <c r="Y44" s="16"/>
      <c r="Z44" s="16"/>
      <c r="AA44" s="16"/>
      <c r="AB44" s="16"/>
      <c r="AC44" s="16"/>
      <c r="AD44" s="16"/>
    </row>
    <row r="45" spans="1:30" ht="18" customHeight="1" x14ac:dyDescent="0.35">
      <c r="A45" s="209"/>
      <c r="B45" s="209"/>
      <c r="C45" s="210"/>
      <c r="D45" s="210"/>
      <c r="E45" s="211"/>
      <c r="F45" s="211"/>
      <c r="G45" s="211"/>
      <c r="H45" s="212"/>
      <c r="I45" s="211"/>
      <c r="J45" s="443"/>
      <c r="K45" s="283"/>
      <c r="L45" s="211"/>
      <c r="M45" s="211"/>
      <c r="N45" s="211"/>
      <c r="O45" s="211"/>
      <c r="P45" s="510"/>
      <c r="Q45" s="512"/>
      <c r="R45" s="512"/>
      <c r="S45" s="284" t="str">
        <f t="shared" si="1"/>
        <v/>
      </c>
      <c r="T45" s="16"/>
      <c r="U45" s="16"/>
      <c r="V45" s="16"/>
      <c r="W45" s="16"/>
      <c r="X45" s="16"/>
      <c r="Y45" s="16"/>
      <c r="Z45" s="16"/>
      <c r="AA45" s="16"/>
      <c r="AB45" s="16"/>
      <c r="AC45" s="16"/>
      <c r="AD45" s="16"/>
    </row>
    <row r="46" spans="1:30" ht="18" customHeight="1" x14ac:dyDescent="0.35">
      <c r="A46" s="205"/>
      <c r="B46" s="205"/>
      <c r="C46" s="206"/>
      <c r="D46" s="206"/>
      <c r="E46" s="208"/>
      <c r="F46" s="208"/>
      <c r="G46" s="208"/>
      <c r="H46" s="213"/>
      <c r="I46" s="208"/>
      <c r="J46" s="442"/>
      <c r="K46" s="207"/>
      <c r="L46" s="208"/>
      <c r="M46" s="208"/>
      <c r="N46" s="208"/>
      <c r="O46" s="208"/>
      <c r="P46" s="509"/>
      <c r="Q46" s="511"/>
      <c r="R46" s="511"/>
      <c r="S46" s="285" t="str">
        <f t="shared" si="1"/>
        <v/>
      </c>
      <c r="T46" s="16"/>
      <c r="U46" s="16"/>
      <c r="V46" s="16"/>
      <c r="W46" s="16"/>
      <c r="X46" s="16"/>
      <c r="Y46" s="16"/>
      <c r="Z46" s="16"/>
      <c r="AA46" s="16"/>
      <c r="AB46" s="16"/>
      <c r="AC46" s="16"/>
      <c r="AD46" s="16"/>
    </row>
    <row r="47" spans="1:30" ht="18" customHeight="1" x14ac:dyDescent="0.35">
      <c r="A47" s="209"/>
      <c r="B47" s="209"/>
      <c r="C47" s="210"/>
      <c r="D47" s="210"/>
      <c r="E47" s="211"/>
      <c r="F47" s="211"/>
      <c r="G47" s="211"/>
      <c r="H47" s="212"/>
      <c r="I47" s="211"/>
      <c r="J47" s="443"/>
      <c r="K47" s="283"/>
      <c r="L47" s="211"/>
      <c r="M47" s="211"/>
      <c r="N47" s="211"/>
      <c r="O47" s="211"/>
      <c r="P47" s="510"/>
      <c r="Q47" s="512"/>
      <c r="R47" s="512"/>
      <c r="S47" s="284" t="str">
        <f t="shared" si="1"/>
        <v/>
      </c>
      <c r="T47" s="16"/>
      <c r="U47" s="16"/>
      <c r="V47" s="16"/>
      <c r="W47" s="16"/>
      <c r="X47" s="16"/>
      <c r="Y47" s="16"/>
      <c r="Z47" s="16"/>
      <c r="AA47" s="16"/>
      <c r="AB47" s="16"/>
      <c r="AC47" s="16"/>
      <c r="AD47" s="16"/>
    </row>
    <row r="48" spans="1:30" ht="18" customHeight="1" x14ac:dyDescent="0.35">
      <c r="A48" s="205"/>
      <c r="B48" s="205"/>
      <c r="C48" s="206"/>
      <c r="D48" s="206"/>
      <c r="E48" s="208"/>
      <c r="F48" s="208"/>
      <c r="G48" s="208"/>
      <c r="H48" s="213"/>
      <c r="I48" s="208"/>
      <c r="J48" s="442"/>
      <c r="K48" s="207"/>
      <c r="L48" s="208"/>
      <c r="M48" s="208"/>
      <c r="N48" s="208"/>
      <c r="O48" s="208"/>
      <c r="P48" s="509"/>
      <c r="Q48" s="511"/>
      <c r="R48" s="511"/>
      <c r="S48" s="285" t="str">
        <f t="shared" si="1"/>
        <v/>
      </c>
      <c r="T48" s="16"/>
      <c r="U48" s="16"/>
      <c r="V48" s="16"/>
      <c r="W48" s="16"/>
      <c r="X48" s="16"/>
      <c r="Y48" s="16"/>
      <c r="Z48" s="16"/>
      <c r="AA48" s="16"/>
      <c r="AB48" s="16"/>
      <c r="AC48" s="16"/>
      <c r="AD48" s="16"/>
    </row>
    <row r="49" spans="1:30" ht="18" customHeight="1" x14ac:dyDescent="0.35">
      <c r="A49" s="209"/>
      <c r="B49" s="209"/>
      <c r="C49" s="209"/>
      <c r="D49" s="209"/>
      <c r="E49" s="211"/>
      <c r="F49" s="211"/>
      <c r="G49" s="211"/>
      <c r="H49" s="212"/>
      <c r="I49" s="211"/>
      <c r="J49" s="443"/>
      <c r="K49" s="283"/>
      <c r="L49" s="211"/>
      <c r="M49" s="211"/>
      <c r="N49" s="211"/>
      <c r="O49" s="211"/>
      <c r="P49" s="510"/>
      <c r="Q49" s="512"/>
      <c r="R49" s="512"/>
      <c r="S49" s="284" t="str">
        <f t="shared" si="1"/>
        <v/>
      </c>
      <c r="T49" s="16"/>
      <c r="U49" s="16"/>
      <c r="V49" s="16"/>
      <c r="W49" s="16"/>
      <c r="X49" s="16"/>
      <c r="Y49" s="16"/>
      <c r="Z49" s="16"/>
      <c r="AA49" s="16"/>
      <c r="AB49" s="16"/>
      <c r="AC49" s="16"/>
      <c r="AD49" s="16"/>
    </row>
    <row r="50" spans="1:30" ht="18" customHeight="1" x14ac:dyDescent="0.35">
      <c r="A50" s="205"/>
      <c r="B50" s="205"/>
      <c r="C50" s="206"/>
      <c r="D50" s="206"/>
      <c r="E50" s="208"/>
      <c r="F50" s="208"/>
      <c r="G50" s="208"/>
      <c r="H50" s="213"/>
      <c r="I50" s="208"/>
      <c r="J50" s="442"/>
      <c r="K50" s="207"/>
      <c r="L50" s="208"/>
      <c r="M50" s="208"/>
      <c r="N50" s="208"/>
      <c r="O50" s="208"/>
      <c r="P50" s="509"/>
      <c r="Q50" s="511"/>
      <c r="R50" s="511"/>
      <c r="S50" s="285" t="str">
        <f t="shared" si="1"/>
        <v/>
      </c>
      <c r="T50" s="16"/>
      <c r="U50" s="16"/>
      <c r="V50" s="16"/>
      <c r="W50" s="16"/>
      <c r="X50" s="16"/>
      <c r="Y50" s="16"/>
      <c r="Z50" s="16"/>
      <c r="AA50" s="16"/>
      <c r="AB50" s="16"/>
      <c r="AC50" s="16"/>
      <c r="AD50" s="16"/>
    </row>
    <row r="51" spans="1:30" ht="18" customHeight="1" x14ac:dyDescent="0.35">
      <c r="A51" s="209"/>
      <c r="B51" s="209"/>
      <c r="C51" s="210"/>
      <c r="D51" s="210"/>
      <c r="E51" s="211"/>
      <c r="F51" s="211"/>
      <c r="G51" s="211"/>
      <c r="H51" s="212"/>
      <c r="I51" s="211"/>
      <c r="J51" s="443"/>
      <c r="K51" s="283"/>
      <c r="L51" s="211"/>
      <c r="M51" s="211"/>
      <c r="N51" s="211"/>
      <c r="O51" s="211"/>
      <c r="P51" s="510"/>
      <c r="Q51" s="512"/>
      <c r="R51" s="512"/>
      <c r="S51" s="284" t="str">
        <f t="shared" si="1"/>
        <v/>
      </c>
      <c r="T51" s="16"/>
      <c r="U51" s="16"/>
      <c r="V51" s="16"/>
      <c r="W51" s="16"/>
      <c r="X51" s="16"/>
      <c r="Y51" s="16"/>
      <c r="Z51" s="16"/>
      <c r="AA51" s="16"/>
      <c r="AB51" s="16"/>
      <c r="AC51" s="16"/>
      <c r="AD51" s="16"/>
    </row>
    <row r="52" spans="1:30" ht="18" customHeight="1" x14ac:dyDescent="0.35">
      <c r="A52" s="205"/>
      <c r="B52" s="205"/>
      <c r="C52" s="206"/>
      <c r="D52" s="206"/>
      <c r="E52" s="208"/>
      <c r="F52" s="208"/>
      <c r="G52" s="208"/>
      <c r="H52" s="213"/>
      <c r="I52" s="208"/>
      <c r="J52" s="442"/>
      <c r="K52" s="207"/>
      <c r="L52" s="208"/>
      <c r="M52" s="208"/>
      <c r="N52" s="208"/>
      <c r="O52" s="208"/>
      <c r="P52" s="509"/>
      <c r="Q52" s="511"/>
      <c r="R52" s="511"/>
      <c r="S52" s="285" t="str">
        <f t="shared" si="1"/>
        <v/>
      </c>
      <c r="T52" s="16"/>
      <c r="U52" s="16"/>
      <c r="V52" s="16"/>
      <c r="W52" s="16"/>
      <c r="X52" s="16"/>
      <c r="Y52" s="16"/>
      <c r="Z52" s="16"/>
      <c r="AA52" s="16"/>
      <c r="AB52" s="16"/>
      <c r="AC52" s="16"/>
      <c r="AD52" s="16"/>
    </row>
    <row r="53" spans="1:30" ht="18" customHeight="1" x14ac:dyDescent="0.35">
      <c r="A53" s="209"/>
      <c r="B53" s="209"/>
      <c r="C53" s="210"/>
      <c r="D53" s="210"/>
      <c r="E53" s="211"/>
      <c r="F53" s="211"/>
      <c r="G53" s="211"/>
      <c r="H53" s="212"/>
      <c r="I53" s="211"/>
      <c r="J53" s="443"/>
      <c r="K53" s="283"/>
      <c r="L53" s="211"/>
      <c r="M53" s="211"/>
      <c r="N53" s="211"/>
      <c r="O53" s="211"/>
      <c r="P53" s="510"/>
      <c r="Q53" s="512"/>
      <c r="R53" s="512"/>
      <c r="S53" s="284" t="str">
        <f t="shared" si="1"/>
        <v/>
      </c>
      <c r="T53" s="16"/>
      <c r="U53" s="16"/>
      <c r="V53" s="16"/>
      <c r="W53" s="16"/>
      <c r="X53" s="16"/>
      <c r="Y53" s="16"/>
      <c r="Z53" s="16"/>
      <c r="AA53" s="16"/>
      <c r="AB53" s="16"/>
      <c r="AC53" s="16"/>
      <c r="AD53" s="16"/>
    </row>
    <row r="54" spans="1:30" ht="18" customHeight="1" x14ac:dyDescent="0.35">
      <c r="A54" s="205"/>
      <c r="B54" s="205"/>
      <c r="C54" s="206"/>
      <c r="D54" s="206"/>
      <c r="E54" s="208"/>
      <c r="F54" s="208"/>
      <c r="G54" s="208"/>
      <c r="H54" s="213"/>
      <c r="I54" s="208"/>
      <c r="J54" s="442"/>
      <c r="K54" s="207"/>
      <c r="L54" s="208"/>
      <c r="M54" s="208"/>
      <c r="N54" s="208"/>
      <c r="O54" s="208"/>
      <c r="P54" s="509"/>
      <c r="Q54" s="511"/>
      <c r="R54" s="511"/>
      <c r="S54" s="285" t="str">
        <f t="shared" si="1"/>
        <v/>
      </c>
      <c r="T54" s="16"/>
      <c r="U54" s="16"/>
      <c r="V54" s="16"/>
      <c r="W54" s="16"/>
      <c r="X54" s="16"/>
      <c r="Y54" s="16"/>
      <c r="Z54" s="16"/>
      <c r="AA54" s="16"/>
      <c r="AB54" s="16"/>
      <c r="AC54" s="16"/>
      <c r="AD54" s="16"/>
    </row>
    <row r="55" spans="1:30" ht="18" customHeight="1" x14ac:dyDescent="0.35">
      <c r="A55" s="209"/>
      <c r="B55" s="209"/>
      <c r="C55" s="210"/>
      <c r="D55" s="210"/>
      <c r="E55" s="211"/>
      <c r="F55" s="211"/>
      <c r="G55" s="211"/>
      <c r="H55" s="212"/>
      <c r="I55" s="211"/>
      <c r="J55" s="443"/>
      <c r="K55" s="283"/>
      <c r="L55" s="211"/>
      <c r="M55" s="211"/>
      <c r="N55" s="211"/>
      <c r="O55" s="211"/>
      <c r="P55" s="510"/>
      <c r="Q55" s="512"/>
      <c r="R55" s="512"/>
      <c r="S55" s="284" t="str">
        <f t="shared" si="1"/>
        <v/>
      </c>
      <c r="T55" s="16"/>
      <c r="U55" s="16"/>
      <c r="V55" s="16"/>
      <c r="W55" s="16"/>
      <c r="X55" s="16"/>
      <c r="Y55" s="16"/>
      <c r="Z55" s="16"/>
      <c r="AA55" s="16"/>
      <c r="AB55" s="16"/>
      <c r="AC55" s="16"/>
      <c r="AD55" s="16"/>
    </row>
    <row r="56" spans="1:30" ht="18" customHeight="1" x14ac:dyDescent="0.35">
      <c r="A56" s="205"/>
      <c r="B56" s="205"/>
      <c r="C56" s="206"/>
      <c r="D56" s="206"/>
      <c r="E56" s="208"/>
      <c r="F56" s="208"/>
      <c r="G56" s="208"/>
      <c r="H56" s="213"/>
      <c r="I56" s="208"/>
      <c r="J56" s="442"/>
      <c r="K56" s="207"/>
      <c r="L56" s="208"/>
      <c r="M56" s="208"/>
      <c r="N56" s="208"/>
      <c r="O56" s="208"/>
      <c r="P56" s="509"/>
      <c r="Q56" s="511"/>
      <c r="R56" s="511"/>
      <c r="S56" s="285" t="str">
        <f t="shared" si="1"/>
        <v/>
      </c>
      <c r="T56" s="16"/>
      <c r="U56" s="16"/>
      <c r="V56" s="16"/>
      <c r="W56" s="16"/>
      <c r="X56" s="16"/>
      <c r="Y56" s="16"/>
      <c r="Z56" s="16"/>
      <c r="AA56" s="16"/>
      <c r="AB56" s="16"/>
      <c r="AC56" s="16"/>
      <c r="AD56" s="16"/>
    </row>
    <row r="57" spans="1:30" ht="18" customHeight="1" x14ac:dyDescent="0.35">
      <c r="A57" s="209"/>
      <c r="B57" s="209"/>
      <c r="C57" s="210"/>
      <c r="D57" s="210"/>
      <c r="E57" s="211"/>
      <c r="F57" s="211"/>
      <c r="G57" s="211"/>
      <c r="H57" s="212"/>
      <c r="I57" s="211"/>
      <c r="J57" s="443"/>
      <c r="K57" s="283"/>
      <c r="L57" s="211"/>
      <c r="M57" s="211"/>
      <c r="N57" s="211"/>
      <c r="O57" s="211"/>
      <c r="P57" s="510"/>
      <c r="Q57" s="512"/>
      <c r="R57" s="512"/>
      <c r="S57" s="284" t="str">
        <f t="shared" si="1"/>
        <v/>
      </c>
      <c r="T57" s="16"/>
      <c r="U57" s="16"/>
      <c r="V57" s="16"/>
      <c r="W57" s="16"/>
      <c r="X57" s="16"/>
      <c r="Y57" s="16"/>
      <c r="Z57" s="16"/>
      <c r="AA57" s="16"/>
      <c r="AB57" s="16"/>
      <c r="AC57" s="16"/>
      <c r="AD57" s="16"/>
    </row>
    <row r="58" spans="1:30" ht="18" customHeight="1" x14ac:dyDescent="0.35">
      <c r="A58" s="205"/>
      <c r="B58" s="205"/>
      <c r="C58" s="206"/>
      <c r="D58" s="206"/>
      <c r="E58" s="208"/>
      <c r="F58" s="208"/>
      <c r="G58" s="208"/>
      <c r="H58" s="213"/>
      <c r="I58" s="208"/>
      <c r="J58" s="442"/>
      <c r="K58" s="207"/>
      <c r="L58" s="208"/>
      <c r="M58" s="208"/>
      <c r="N58" s="208"/>
      <c r="O58" s="208"/>
      <c r="P58" s="509"/>
      <c r="Q58" s="511"/>
      <c r="R58" s="511"/>
      <c r="S58" s="285" t="str">
        <f t="shared" si="1"/>
        <v/>
      </c>
      <c r="T58" s="16"/>
      <c r="U58" s="16"/>
      <c r="V58" s="16"/>
      <c r="W58" s="16"/>
      <c r="X58" s="16"/>
      <c r="Y58" s="16"/>
      <c r="Z58" s="16"/>
      <c r="AA58" s="16"/>
      <c r="AB58" s="16"/>
      <c r="AC58" s="16"/>
      <c r="AD58" s="16"/>
    </row>
    <row r="59" spans="1:30" ht="18" customHeight="1" x14ac:dyDescent="0.35">
      <c r="A59" s="209"/>
      <c r="B59" s="209"/>
      <c r="C59" s="210"/>
      <c r="D59" s="210"/>
      <c r="E59" s="211"/>
      <c r="F59" s="211"/>
      <c r="G59" s="211"/>
      <c r="H59" s="212"/>
      <c r="I59" s="211"/>
      <c r="J59" s="443"/>
      <c r="K59" s="283"/>
      <c r="L59" s="211"/>
      <c r="M59" s="211"/>
      <c r="N59" s="211"/>
      <c r="O59" s="211"/>
      <c r="P59" s="510"/>
      <c r="Q59" s="512"/>
      <c r="R59" s="512"/>
      <c r="S59" s="284" t="str">
        <f t="shared" si="1"/>
        <v/>
      </c>
      <c r="T59" s="16"/>
      <c r="U59" s="16"/>
      <c r="V59" s="16"/>
      <c r="W59" s="16"/>
      <c r="X59" s="16"/>
      <c r="Y59" s="16"/>
      <c r="Z59" s="16"/>
      <c r="AA59" s="16"/>
      <c r="AB59" s="16"/>
      <c r="AC59" s="16"/>
      <c r="AD59" s="16"/>
    </row>
    <row r="60" spans="1:30" ht="18" customHeight="1" x14ac:dyDescent="0.35">
      <c r="A60" s="205"/>
      <c r="B60" s="205"/>
      <c r="C60" s="206"/>
      <c r="D60" s="206"/>
      <c r="E60" s="208"/>
      <c r="F60" s="208"/>
      <c r="G60" s="208"/>
      <c r="H60" s="213"/>
      <c r="I60" s="208"/>
      <c r="J60" s="442"/>
      <c r="K60" s="207"/>
      <c r="L60" s="208"/>
      <c r="M60" s="208"/>
      <c r="N60" s="208"/>
      <c r="O60" s="208"/>
      <c r="P60" s="509"/>
      <c r="Q60" s="511"/>
      <c r="R60" s="511"/>
      <c r="S60" s="285" t="str">
        <f t="shared" si="1"/>
        <v/>
      </c>
      <c r="T60" s="16"/>
      <c r="U60" s="16"/>
      <c r="V60" s="16"/>
      <c r="W60" s="16"/>
      <c r="X60" s="16"/>
      <c r="Y60" s="16"/>
      <c r="Z60" s="16"/>
      <c r="AA60" s="16"/>
      <c r="AB60" s="16"/>
      <c r="AC60" s="16"/>
      <c r="AD60" s="16"/>
    </row>
    <row r="61" spans="1:30" ht="18" customHeight="1" x14ac:dyDescent="0.35">
      <c r="A61" s="209"/>
      <c r="B61" s="209"/>
      <c r="C61" s="210"/>
      <c r="D61" s="210"/>
      <c r="E61" s="211"/>
      <c r="F61" s="211"/>
      <c r="G61" s="211"/>
      <c r="H61" s="212"/>
      <c r="I61" s="211"/>
      <c r="J61" s="443"/>
      <c r="K61" s="283"/>
      <c r="L61" s="211"/>
      <c r="M61" s="211"/>
      <c r="N61" s="211"/>
      <c r="O61" s="211"/>
      <c r="P61" s="510"/>
      <c r="Q61" s="512"/>
      <c r="R61" s="512"/>
      <c r="S61" s="284" t="str">
        <f t="shared" si="1"/>
        <v/>
      </c>
      <c r="T61" s="16"/>
      <c r="U61" s="16"/>
      <c r="V61" s="16"/>
      <c r="W61" s="16"/>
      <c r="X61" s="16"/>
      <c r="Y61" s="16"/>
      <c r="Z61" s="16"/>
      <c r="AA61" s="16"/>
      <c r="AB61" s="16"/>
      <c r="AC61" s="16"/>
      <c r="AD61" s="16"/>
    </row>
    <row r="62" spans="1:30" ht="18" customHeight="1" x14ac:dyDescent="0.35">
      <c r="A62" s="205"/>
      <c r="B62" s="205"/>
      <c r="C62" s="206"/>
      <c r="D62" s="206"/>
      <c r="E62" s="208"/>
      <c r="F62" s="208"/>
      <c r="G62" s="208"/>
      <c r="H62" s="213"/>
      <c r="I62" s="208"/>
      <c r="J62" s="442"/>
      <c r="K62" s="207"/>
      <c r="L62" s="208"/>
      <c r="M62" s="208"/>
      <c r="N62" s="208"/>
      <c r="O62" s="208"/>
      <c r="P62" s="509"/>
      <c r="Q62" s="511"/>
      <c r="R62" s="511"/>
      <c r="S62" s="285" t="str">
        <f t="shared" si="1"/>
        <v/>
      </c>
      <c r="T62" s="16"/>
      <c r="U62" s="16"/>
      <c r="V62" s="16"/>
      <c r="W62" s="16"/>
      <c r="X62" s="16"/>
      <c r="Y62" s="16"/>
      <c r="Z62" s="16"/>
      <c r="AA62" s="16"/>
      <c r="AB62" s="16"/>
      <c r="AC62" s="16"/>
      <c r="AD62" s="16"/>
    </row>
    <row r="63" spans="1:30" ht="18" customHeight="1" x14ac:dyDescent="0.35">
      <c r="A63" s="209"/>
      <c r="B63" s="209"/>
      <c r="C63" s="210"/>
      <c r="D63" s="210"/>
      <c r="E63" s="211"/>
      <c r="F63" s="211"/>
      <c r="G63" s="211"/>
      <c r="H63" s="212"/>
      <c r="I63" s="211"/>
      <c r="J63" s="443"/>
      <c r="K63" s="283"/>
      <c r="L63" s="211"/>
      <c r="M63" s="211"/>
      <c r="N63" s="211"/>
      <c r="O63" s="211"/>
      <c r="P63" s="510"/>
      <c r="Q63" s="512"/>
      <c r="R63" s="512"/>
      <c r="S63" s="284" t="str">
        <f t="shared" si="1"/>
        <v/>
      </c>
      <c r="T63" s="16"/>
      <c r="U63" s="16"/>
      <c r="V63" s="16"/>
      <c r="W63" s="16"/>
      <c r="X63" s="16"/>
      <c r="Y63" s="16"/>
      <c r="Z63" s="16"/>
      <c r="AA63" s="16"/>
      <c r="AB63" s="16"/>
      <c r="AC63" s="16"/>
      <c r="AD63" s="16"/>
    </row>
    <row r="64" spans="1:30" ht="18" customHeight="1" x14ac:dyDescent="0.35">
      <c r="A64" s="205"/>
      <c r="B64" s="205"/>
      <c r="C64" s="206"/>
      <c r="D64" s="206"/>
      <c r="E64" s="208"/>
      <c r="F64" s="208"/>
      <c r="G64" s="208"/>
      <c r="H64" s="213"/>
      <c r="I64" s="208"/>
      <c r="J64" s="442"/>
      <c r="K64" s="207"/>
      <c r="L64" s="208"/>
      <c r="M64" s="208"/>
      <c r="N64" s="208"/>
      <c r="O64" s="208"/>
      <c r="P64" s="509"/>
      <c r="Q64" s="511"/>
      <c r="R64" s="511"/>
      <c r="S64" s="285" t="str">
        <f t="shared" si="1"/>
        <v/>
      </c>
      <c r="T64" s="16"/>
      <c r="U64" s="16"/>
      <c r="V64" s="16"/>
      <c r="W64" s="16"/>
      <c r="X64" s="16"/>
      <c r="Y64" s="16"/>
      <c r="Z64" s="16"/>
      <c r="AA64" s="16"/>
      <c r="AB64" s="16"/>
      <c r="AC64" s="16"/>
      <c r="AD64" s="16"/>
    </row>
    <row r="65" spans="1:30" ht="18" customHeight="1" x14ac:dyDescent="0.35">
      <c r="A65" s="209"/>
      <c r="B65" s="209"/>
      <c r="C65" s="210"/>
      <c r="D65" s="210"/>
      <c r="E65" s="211"/>
      <c r="F65" s="211"/>
      <c r="G65" s="211"/>
      <c r="H65" s="212"/>
      <c r="I65" s="211"/>
      <c r="J65" s="443"/>
      <c r="K65" s="283"/>
      <c r="L65" s="211"/>
      <c r="M65" s="211"/>
      <c r="N65" s="211"/>
      <c r="O65" s="211"/>
      <c r="P65" s="510"/>
      <c r="Q65" s="512"/>
      <c r="R65" s="512"/>
      <c r="S65" s="284" t="str">
        <f t="shared" si="1"/>
        <v/>
      </c>
      <c r="T65" s="16"/>
      <c r="U65" s="16"/>
      <c r="V65" s="16"/>
      <c r="W65" s="16"/>
      <c r="X65" s="16"/>
      <c r="Y65" s="16"/>
      <c r="Z65" s="16"/>
      <c r="AA65" s="16"/>
      <c r="AB65" s="16"/>
      <c r="AC65" s="16"/>
      <c r="AD65" s="16"/>
    </row>
    <row r="66" spans="1:30" ht="18" customHeight="1" x14ac:dyDescent="0.35">
      <c r="A66" s="205"/>
      <c r="B66" s="205"/>
      <c r="C66" s="206"/>
      <c r="D66" s="206"/>
      <c r="E66" s="208"/>
      <c r="F66" s="208"/>
      <c r="G66" s="208"/>
      <c r="H66" s="213"/>
      <c r="I66" s="208"/>
      <c r="J66" s="442"/>
      <c r="K66" s="207"/>
      <c r="L66" s="208"/>
      <c r="M66" s="208"/>
      <c r="N66" s="208"/>
      <c r="O66" s="208"/>
      <c r="P66" s="509"/>
      <c r="Q66" s="511"/>
      <c r="R66" s="511"/>
      <c r="S66" s="285" t="str">
        <f t="shared" si="1"/>
        <v/>
      </c>
      <c r="T66" s="16"/>
      <c r="U66" s="16"/>
      <c r="V66" s="16"/>
      <c r="W66" s="16"/>
      <c r="X66" s="16"/>
      <c r="Y66" s="16"/>
      <c r="Z66" s="16"/>
      <c r="AA66" s="16"/>
      <c r="AB66" s="16"/>
      <c r="AC66" s="16"/>
      <c r="AD66" s="16"/>
    </row>
    <row r="67" spans="1:30" ht="18" customHeight="1" x14ac:dyDescent="0.35">
      <c r="A67" s="209"/>
      <c r="B67" s="209"/>
      <c r="C67" s="210"/>
      <c r="D67" s="210"/>
      <c r="E67" s="211"/>
      <c r="F67" s="211"/>
      <c r="G67" s="211"/>
      <c r="H67" s="212"/>
      <c r="I67" s="211"/>
      <c r="J67" s="443"/>
      <c r="K67" s="283"/>
      <c r="L67" s="211"/>
      <c r="M67" s="211"/>
      <c r="N67" s="211"/>
      <c r="O67" s="211"/>
      <c r="P67" s="510"/>
      <c r="Q67" s="512"/>
      <c r="R67" s="512"/>
      <c r="S67" s="284" t="str">
        <f t="shared" si="1"/>
        <v/>
      </c>
      <c r="T67" s="16"/>
      <c r="U67" s="16"/>
      <c r="V67" s="16"/>
      <c r="W67" s="16"/>
      <c r="X67" s="16"/>
      <c r="Y67" s="16"/>
      <c r="Z67" s="16"/>
      <c r="AA67" s="16"/>
      <c r="AB67" s="16"/>
      <c r="AC67" s="16"/>
      <c r="AD67" s="16"/>
    </row>
    <row r="68" spans="1:30" ht="18" customHeight="1" x14ac:dyDescent="0.35">
      <c r="A68" s="205"/>
      <c r="B68" s="205"/>
      <c r="C68" s="206"/>
      <c r="D68" s="206"/>
      <c r="E68" s="208"/>
      <c r="F68" s="208"/>
      <c r="G68" s="208"/>
      <c r="H68" s="213"/>
      <c r="I68" s="208"/>
      <c r="J68" s="442"/>
      <c r="K68" s="207"/>
      <c r="L68" s="208"/>
      <c r="M68" s="208"/>
      <c r="N68" s="208"/>
      <c r="O68" s="208"/>
      <c r="P68" s="509"/>
      <c r="Q68" s="511"/>
      <c r="R68" s="511"/>
      <c r="S68" s="285" t="str">
        <f t="shared" si="1"/>
        <v/>
      </c>
      <c r="T68" s="16"/>
      <c r="U68" s="16"/>
      <c r="V68" s="16"/>
      <c r="W68" s="16"/>
      <c r="X68" s="16"/>
      <c r="Y68" s="16"/>
      <c r="Z68" s="16"/>
      <c r="AA68" s="16"/>
      <c r="AB68" s="16"/>
      <c r="AC68" s="16"/>
      <c r="AD68" s="16"/>
    </row>
    <row r="69" spans="1:30" ht="18" customHeight="1" x14ac:dyDescent="0.35">
      <c r="A69" s="209"/>
      <c r="B69" s="209"/>
      <c r="C69" s="210"/>
      <c r="D69" s="210"/>
      <c r="E69" s="211"/>
      <c r="F69" s="211"/>
      <c r="G69" s="211"/>
      <c r="H69" s="212"/>
      <c r="I69" s="211"/>
      <c r="J69" s="443"/>
      <c r="K69" s="283"/>
      <c r="L69" s="211"/>
      <c r="M69" s="211"/>
      <c r="N69" s="211"/>
      <c r="O69" s="211"/>
      <c r="P69" s="510"/>
      <c r="Q69" s="512"/>
      <c r="R69" s="512"/>
      <c r="S69" s="284" t="str">
        <f t="shared" si="1"/>
        <v/>
      </c>
      <c r="T69" s="16"/>
      <c r="U69" s="16"/>
      <c r="V69" s="16"/>
      <c r="W69" s="16"/>
      <c r="X69" s="16"/>
      <c r="Y69" s="16"/>
      <c r="Z69" s="16"/>
      <c r="AA69" s="16"/>
      <c r="AB69" s="16"/>
      <c r="AC69" s="16"/>
      <c r="AD69" s="16"/>
    </row>
    <row r="70" spans="1:30" ht="18" customHeight="1" x14ac:dyDescent="0.35">
      <c r="A70" s="205"/>
      <c r="B70" s="205"/>
      <c r="C70" s="206"/>
      <c r="D70" s="206"/>
      <c r="E70" s="208"/>
      <c r="F70" s="208"/>
      <c r="G70" s="208"/>
      <c r="H70" s="213"/>
      <c r="I70" s="208"/>
      <c r="J70" s="442"/>
      <c r="K70" s="207"/>
      <c r="L70" s="208"/>
      <c r="M70" s="208"/>
      <c r="N70" s="208"/>
      <c r="O70" s="208"/>
      <c r="P70" s="509"/>
      <c r="Q70" s="511"/>
      <c r="R70" s="511"/>
      <c r="S70" s="285" t="str">
        <f t="shared" si="1"/>
        <v/>
      </c>
      <c r="T70" s="16"/>
      <c r="U70" s="16"/>
      <c r="V70" s="16"/>
      <c r="W70" s="16"/>
      <c r="X70" s="16"/>
      <c r="Y70" s="16"/>
      <c r="Z70" s="16"/>
      <c r="AA70" s="16"/>
      <c r="AB70" s="16"/>
      <c r="AC70" s="16"/>
      <c r="AD70" s="16"/>
    </row>
    <row r="71" spans="1:30" ht="18" customHeight="1" x14ac:dyDescent="0.35">
      <c r="A71" s="209"/>
      <c r="B71" s="209"/>
      <c r="C71" s="210"/>
      <c r="D71" s="210"/>
      <c r="E71" s="211"/>
      <c r="F71" s="211"/>
      <c r="G71" s="211"/>
      <c r="H71" s="212"/>
      <c r="I71" s="211"/>
      <c r="J71" s="443"/>
      <c r="K71" s="283"/>
      <c r="L71" s="211"/>
      <c r="M71" s="211"/>
      <c r="N71" s="211"/>
      <c r="O71" s="211"/>
      <c r="P71" s="510"/>
      <c r="Q71" s="512"/>
      <c r="R71" s="512"/>
      <c r="S71" s="284" t="str">
        <f t="shared" si="1"/>
        <v/>
      </c>
      <c r="T71" s="16"/>
      <c r="U71" s="16"/>
      <c r="V71" s="16"/>
      <c r="W71" s="16"/>
      <c r="X71" s="16"/>
      <c r="Y71" s="16"/>
      <c r="Z71" s="16"/>
      <c r="AA71" s="16"/>
      <c r="AB71" s="16"/>
      <c r="AC71" s="16"/>
      <c r="AD71" s="16"/>
    </row>
    <row r="72" spans="1:30" ht="18" customHeight="1" x14ac:dyDescent="0.35">
      <c r="A72" s="205"/>
      <c r="B72" s="205"/>
      <c r="C72" s="206"/>
      <c r="D72" s="206"/>
      <c r="E72" s="208"/>
      <c r="F72" s="208"/>
      <c r="G72" s="208"/>
      <c r="H72" s="213"/>
      <c r="I72" s="208"/>
      <c r="J72" s="442"/>
      <c r="K72" s="207"/>
      <c r="L72" s="208"/>
      <c r="M72" s="208"/>
      <c r="N72" s="208"/>
      <c r="O72" s="208"/>
      <c r="P72" s="509"/>
      <c r="Q72" s="511"/>
      <c r="R72" s="511"/>
      <c r="S72" s="285" t="str">
        <f t="shared" si="1"/>
        <v/>
      </c>
      <c r="T72" s="16"/>
      <c r="U72" s="16"/>
      <c r="V72" s="16"/>
      <c r="W72" s="16"/>
      <c r="X72" s="16"/>
      <c r="Y72" s="16"/>
      <c r="Z72" s="16"/>
      <c r="AA72" s="16"/>
      <c r="AB72" s="16"/>
      <c r="AC72" s="16"/>
      <c r="AD72" s="16"/>
    </row>
    <row r="73" spans="1:30" ht="18" customHeight="1" x14ac:dyDescent="0.35">
      <c r="A73" s="209"/>
      <c r="B73" s="209"/>
      <c r="C73" s="210"/>
      <c r="D73" s="210"/>
      <c r="E73" s="211"/>
      <c r="F73" s="211"/>
      <c r="G73" s="211"/>
      <c r="H73" s="212"/>
      <c r="I73" s="211"/>
      <c r="J73" s="443"/>
      <c r="K73" s="283"/>
      <c r="L73" s="211"/>
      <c r="M73" s="211"/>
      <c r="N73" s="211"/>
      <c r="O73" s="211"/>
      <c r="P73" s="510"/>
      <c r="Q73" s="512"/>
      <c r="R73" s="512"/>
      <c r="S73" s="284" t="str">
        <f t="shared" si="1"/>
        <v/>
      </c>
      <c r="T73" s="16"/>
      <c r="U73" s="16"/>
      <c r="V73" s="16"/>
      <c r="W73" s="16"/>
      <c r="X73" s="16"/>
      <c r="Y73" s="16"/>
      <c r="Z73" s="16"/>
      <c r="AA73" s="16"/>
      <c r="AB73" s="16"/>
      <c r="AC73" s="16"/>
      <c r="AD73" s="16"/>
    </row>
    <row r="74" spans="1:30" ht="18" customHeight="1" x14ac:dyDescent="0.35">
      <c r="A74" s="205"/>
      <c r="B74" s="205"/>
      <c r="C74" s="206"/>
      <c r="D74" s="206"/>
      <c r="E74" s="208"/>
      <c r="F74" s="208"/>
      <c r="G74" s="208"/>
      <c r="H74" s="213"/>
      <c r="I74" s="208"/>
      <c r="J74" s="442"/>
      <c r="K74" s="207"/>
      <c r="L74" s="208"/>
      <c r="M74" s="208"/>
      <c r="N74" s="208"/>
      <c r="O74" s="208"/>
      <c r="P74" s="509"/>
      <c r="Q74" s="511"/>
      <c r="R74" s="511"/>
      <c r="S74" s="285" t="str">
        <f t="shared" si="1"/>
        <v/>
      </c>
      <c r="T74" s="16"/>
      <c r="U74" s="16"/>
      <c r="V74" s="16"/>
      <c r="W74" s="16"/>
      <c r="X74" s="16"/>
      <c r="Y74" s="16"/>
      <c r="Z74" s="16"/>
      <c r="AA74" s="16"/>
      <c r="AB74" s="16"/>
      <c r="AC74" s="16"/>
      <c r="AD74" s="16"/>
    </row>
    <row r="75" spans="1:30" ht="18" customHeight="1" x14ac:dyDescent="0.35">
      <c r="A75" s="209"/>
      <c r="B75" s="209"/>
      <c r="C75" s="210"/>
      <c r="D75" s="210"/>
      <c r="E75" s="211"/>
      <c r="F75" s="211"/>
      <c r="G75" s="211"/>
      <c r="H75" s="212"/>
      <c r="I75" s="211"/>
      <c r="J75" s="443"/>
      <c r="K75" s="283"/>
      <c r="L75" s="211"/>
      <c r="M75" s="211"/>
      <c r="N75" s="211"/>
      <c r="O75" s="211"/>
      <c r="P75" s="510"/>
      <c r="Q75" s="512"/>
      <c r="R75" s="512"/>
      <c r="S75" s="284" t="str">
        <f t="shared" si="1"/>
        <v/>
      </c>
      <c r="T75" s="16"/>
      <c r="U75" s="16"/>
      <c r="V75" s="16"/>
      <c r="W75" s="16"/>
      <c r="X75" s="16"/>
      <c r="Y75" s="16"/>
      <c r="Z75" s="16"/>
      <c r="AA75" s="16"/>
      <c r="AB75" s="16"/>
      <c r="AC75" s="16"/>
      <c r="AD75" s="16"/>
    </row>
    <row r="76" spans="1:30" ht="18" customHeight="1" x14ac:dyDescent="0.35">
      <c r="A76" s="205"/>
      <c r="B76" s="205"/>
      <c r="C76" s="206"/>
      <c r="D76" s="206"/>
      <c r="E76" s="208"/>
      <c r="F76" s="208"/>
      <c r="G76" s="208"/>
      <c r="H76" s="213"/>
      <c r="I76" s="208"/>
      <c r="J76" s="442"/>
      <c r="K76" s="207"/>
      <c r="L76" s="208"/>
      <c r="M76" s="208"/>
      <c r="N76" s="208"/>
      <c r="O76" s="208"/>
      <c r="P76" s="509"/>
      <c r="Q76" s="511"/>
      <c r="R76" s="511"/>
      <c r="S76" s="285" t="str">
        <f t="shared" si="1"/>
        <v/>
      </c>
      <c r="T76" s="16"/>
      <c r="U76" s="16"/>
      <c r="V76" s="16"/>
      <c r="W76" s="16"/>
      <c r="X76" s="16"/>
      <c r="Y76" s="16"/>
      <c r="Z76" s="16"/>
      <c r="AA76" s="16"/>
      <c r="AB76" s="16"/>
      <c r="AC76" s="16"/>
      <c r="AD76" s="16"/>
    </row>
    <row r="77" spans="1:30" ht="18" customHeight="1" x14ac:dyDescent="0.35">
      <c r="A77" s="211"/>
      <c r="B77" s="211"/>
      <c r="C77" s="211"/>
      <c r="D77" s="211"/>
      <c r="E77" s="211"/>
      <c r="F77" s="211"/>
      <c r="G77" s="211"/>
      <c r="H77" s="212"/>
      <c r="I77" s="211"/>
      <c r="J77" s="443"/>
      <c r="K77" s="283"/>
      <c r="L77" s="211"/>
      <c r="M77" s="211"/>
      <c r="N77" s="211"/>
      <c r="O77" s="211"/>
      <c r="P77" s="510"/>
      <c r="Q77" s="512"/>
      <c r="R77" s="512"/>
      <c r="S77" s="284" t="str">
        <f t="shared" si="1"/>
        <v/>
      </c>
      <c r="T77" s="16"/>
      <c r="U77" s="16"/>
      <c r="V77" s="16"/>
      <c r="W77" s="16"/>
      <c r="X77" s="16"/>
      <c r="Y77" s="16"/>
      <c r="Z77" s="16"/>
      <c r="AA77" s="16"/>
      <c r="AB77" s="16"/>
      <c r="AC77" s="16"/>
      <c r="AD77" s="16"/>
    </row>
    <row r="78" spans="1:30" ht="18" customHeight="1" x14ac:dyDescent="0.35">
      <c r="A78" s="208"/>
      <c r="B78" s="208"/>
      <c r="C78" s="208"/>
      <c r="D78" s="208"/>
      <c r="E78" s="208"/>
      <c r="F78" s="208"/>
      <c r="G78" s="208"/>
      <c r="H78" s="213"/>
      <c r="I78" s="208"/>
      <c r="J78" s="442"/>
      <c r="K78" s="207"/>
      <c r="L78" s="208"/>
      <c r="M78" s="208"/>
      <c r="N78" s="208"/>
      <c r="O78" s="208"/>
      <c r="P78" s="509"/>
      <c r="Q78" s="511"/>
      <c r="R78" s="511"/>
      <c r="S78" s="285" t="str">
        <f t="shared" si="1"/>
        <v/>
      </c>
      <c r="T78" s="16"/>
      <c r="U78" s="16"/>
      <c r="V78" s="16"/>
      <c r="W78" s="16"/>
      <c r="X78" s="16"/>
      <c r="Y78" s="16"/>
      <c r="Z78" s="16"/>
      <c r="AA78" s="16"/>
      <c r="AB78" s="16"/>
      <c r="AC78" s="16"/>
      <c r="AD78" s="16"/>
    </row>
    <row r="79" spans="1:30" ht="18" customHeight="1" x14ac:dyDescent="0.35">
      <c r="A79" s="211"/>
      <c r="B79" s="211"/>
      <c r="C79" s="211"/>
      <c r="D79" s="211"/>
      <c r="E79" s="211"/>
      <c r="F79" s="211"/>
      <c r="G79" s="211"/>
      <c r="H79" s="212"/>
      <c r="I79" s="211"/>
      <c r="J79" s="443"/>
      <c r="K79" s="283"/>
      <c r="L79" s="211"/>
      <c r="M79" s="211"/>
      <c r="N79" s="211"/>
      <c r="O79" s="211"/>
      <c r="P79" s="510"/>
      <c r="Q79" s="512"/>
      <c r="R79" s="512"/>
      <c r="S79" s="284" t="str">
        <f t="shared" si="1"/>
        <v/>
      </c>
      <c r="T79" s="16"/>
      <c r="U79" s="16"/>
      <c r="V79" s="16"/>
      <c r="W79" s="16"/>
      <c r="X79" s="16"/>
      <c r="Y79" s="16"/>
      <c r="Z79" s="16"/>
      <c r="AA79" s="16"/>
      <c r="AB79" s="16"/>
      <c r="AC79" s="16"/>
      <c r="AD79" s="16"/>
    </row>
    <row r="80" spans="1:30" ht="18" customHeight="1" x14ac:dyDescent="0.35">
      <c r="A80" s="208"/>
      <c r="B80" s="208"/>
      <c r="C80" s="208"/>
      <c r="D80" s="208"/>
      <c r="E80" s="208"/>
      <c r="F80" s="208"/>
      <c r="G80" s="208"/>
      <c r="H80" s="213"/>
      <c r="I80" s="208"/>
      <c r="J80" s="442"/>
      <c r="K80" s="207"/>
      <c r="L80" s="208"/>
      <c r="M80" s="208"/>
      <c r="N80" s="208"/>
      <c r="O80" s="208"/>
      <c r="P80" s="509"/>
      <c r="Q80" s="511"/>
      <c r="R80" s="511"/>
      <c r="S80" s="285" t="str">
        <f t="shared" si="1"/>
        <v/>
      </c>
      <c r="T80" s="16"/>
      <c r="U80" s="16"/>
      <c r="V80" s="16"/>
      <c r="W80" s="16"/>
      <c r="X80" s="16"/>
      <c r="Y80" s="16"/>
      <c r="Z80" s="16"/>
      <c r="AA80" s="16"/>
      <c r="AB80" s="16"/>
      <c r="AC80" s="16"/>
      <c r="AD80" s="16"/>
    </row>
    <row r="81" spans="1:30" ht="18" customHeight="1" x14ac:dyDescent="0.35">
      <c r="A81" s="211"/>
      <c r="B81" s="211"/>
      <c r="C81" s="211"/>
      <c r="D81" s="211"/>
      <c r="E81" s="211"/>
      <c r="F81" s="211"/>
      <c r="G81" s="211"/>
      <c r="H81" s="212"/>
      <c r="I81" s="211"/>
      <c r="J81" s="443"/>
      <c r="K81" s="283"/>
      <c r="L81" s="211"/>
      <c r="M81" s="211"/>
      <c r="N81" s="211"/>
      <c r="O81" s="211"/>
      <c r="P81" s="510"/>
      <c r="Q81" s="512"/>
      <c r="R81" s="512"/>
      <c r="S81" s="284" t="str">
        <f t="shared" si="1"/>
        <v/>
      </c>
      <c r="T81" s="16"/>
      <c r="U81" s="16"/>
      <c r="V81" s="16"/>
      <c r="W81" s="16"/>
      <c r="X81" s="16"/>
      <c r="Y81" s="16"/>
      <c r="Z81" s="16"/>
      <c r="AA81" s="16"/>
      <c r="AB81" s="16"/>
      <c r="AC81" s="16"/>
      <c r="AD81" s="16"/>
    </row>
    <row r="82" spans="1:30" ht="18" customHeight="1" x14ac:dyDescent="0.35">
      <c r="A82" s="208"/>
      <c r="B82" s="208"/>
      <c r="C82" s="208"/>
      <c r="D82" s="208"/>
      <c r="E82" s="208"/>
      <c r="F82" s="208"/>
      <c r="G82" s="208"/>
      <c r="H82" s="213"/>
      <c r="I82" s="208"/>
      <c r="J82" s="442"/>
      <c r="K82" s="207"/>
      <c r="L82" s="208"/>
      <c r="M82" s="208"/>
      <c r="N82" s="208"/>
      <c r="O82" s="208"/>
      <c r="P82" s="509"/>
      <c r="Q82" s="511"/>
      <c r="R82" s="511"/>
      <c r="S82" s="285" t="str">
        <f t="shared" si="1"/>
        <v/>
      </c>
      <c r="T82" s="16"/>
      <c r="U82" s="16"/>
      <c r="V82" s="16"/>
      <c r="W82" s="16"/>
      <c r="X82" s="16"/>
      <c r="Y82" s="16"/>
      <c r="Z82" s="16"/>
      <c r="AA82" s="16"/>
      <c r="AB82" s="16"/>
      <c r="AC82" s="16"/>
      <c r="AD82" s="16"/>
    </row>
    <row r="83" spans="1:30" ht="18" customHeight="1" x14ac:dyDescent="0.35">
      <c r="A83" s="211"/>
      <c r="B83" s="211"/>
      <c r="C83" s="211"/>
      <c r="D83" s="211"/>
      <c r="E83" s="211"/>
      <c r="F83" s="211"/>
      <c r="G83" s="211"/>
      <c r="H83" s="212"/>
      <c r="I83" s="211"/>
      <c r="J83" s="443"/>
      <c r="K83" s="283"/>
      <c r="L83" s="211"/>
      <c r="M83" s="211"/>
      <c r="N83" s="211"/>
      <c r="O83" s="211"/>
      <c r="P83" s="510"/>
      <c r="Q83" s="512"/>
      <c r="R83" s="512"/>
      <c r="S83" s="284" t="str">
        <f t="shared" si="1"/>
        <v/>
      </c>
      <c r="T83" s="16"/>
      <c r="U83" s="16"/>
      <c r="V83" s="16"/>
      <c r="W83" s="16"/>
      <c r="X83" s="16"/>
      <c r="Y83" s="16"/>
      <c r="Z83" s="16"/>
      <c r="AA83" s="16"/>
      <c r="AB83" s="16"/>
      <c r="AC83" s="16"/>
      <c r="AD83" s="16"/>
    </row>
    <row r="84" spans="1:30" ht="18" customHeight="1" x14ac:dyDescent="0.35">
      <c r="A84" s="208"/>
      <c r="B84" s="208"/>
      <c r="C84" s="208"/>
      <c r="D84" s="208"/>
      <c r="E84" s="208"/>
      <c r="F84" s="208"/>
      <c r="G84" s="208"/>
      <c r="H84" s="213"/>
      <c r="I84" s="208"/>
      <c r="J84" s="442"/>
      <c r="K84" s="207"/>
      <c r="L84" s="208"/>
      <c r="M84" s="208"/>
      <c r="N84" s="208"/>
      <c r="O84" s="208"/>
      <c r="P84" s="509"/>
      <c r="Q84" s="511"/>
      <c r="R84" s="511"/>
      <c r="S84" s="285" t="str">
        <f t="shared" si="1"/>
        <v/>
      </c>
      <c r="T84" s="16"/>
      <c r="U84" s="16"/>
      <c r="V84" s="16"/>
      <c r="W84" s="16"/>
      <c r="X84" s="16"/>
      <c r="Y84" s="16"/>
      <c r="Z84" s="16"/>
      <c r="AA84" s="16"/>
      <c r="AB84" s="16"/>
      <c r="AC84" s="16"/>
      <c r="AD84" s="16"/>
    </row>
    <row r="85" spans="1:30" ht="18" customHeight="1" x14ac:dyDescent="0.35">
      <c r="A85" s="211"/>
      <c r="B85" s="211"/>
      <c r="C85" s="211"/>
      <c r="D85" s="211"/>
      <c r="E85" s="211"/>
      <c r="F85" s="211"/>
      <c r="G85" s="211"/>
      <c r="H85" s="212"/>
      <c r="I85" s="211"/>
      <c r="J85" s="443"/>
      <c r="K85" s="283"/>
      <c r="L85" s="211"/>
      <c r="M85" s="211"/>
      <c r="N85" s="211"/>
      <c r="O85" s="211"/>
      <c r="P85" s="510"/>
      <c r="Q85" s="512"/>
      <c r="R85" s="512"/>
      <c r="S85" s="284" t="str">
        <f t="shared" si="1"/>
        <v/>
      </c>
      <c r="T85" s="16"/>
      <c r="U85" s="16"/>
      <c r="V85" s="16"/>
      <c r="W85" s="16"/>
      <c r="X85" s="16"/>
      <c r="Y85" s="16"/>
      <c r="Z85" s="16"/>
      <c r="AA85" s="16"/>
      <c r="AB85" s="16"/>
      <c r="AC85" s="16"/>
      <c r="AD85" s="16"/>
    </row>
    <row r="86" spans="1:30" ht="18" customHeight="1" x14ac:dyDescent="0.35">
      <c r="A86" s="208"/>
      <c r="B86" s="208"/>
      <c r="C86" s="208"/>
      <c r="D86" s="208"/>
      <c r="E86" s="208"/>
      <c r="F86" s="208"/>
      <c r="G86" s="208"/>
      <c r="H86" s="213"/>
      <c r="I86" s="208"/>
      <c r="J86" s="442"/>
      <c r="K86" s="207"/>
      <c r="L86" s="208"/>
      <c r="M86" s="208"/>
      <c r="N86" s="208"/>
      <c r="O86" s="208"/>
      <c r="P86" s="509"/>
      <c r="Q86" s="511"/>
      <c r="R86" s="511"/>
      <c r="S86" s="285" t="str">
        <f t="shared" si="1"/>
        <v/>
      </c>
      <c r="T86" s="16"/>
      <c r="U86" s="16"/>
      <c r="V86" s="16"/>
      <c r="W86" s="16"/>
      <c r="X86" s="16"/>
      <c r="Y86" s="16"/>
      <c r="Z86" s="16"/>
      <c r="AA86" s="16"/>
      <c r="AB86" s="16"/>
      <c r="AC86" s="16"/>
      <c r="AD86" s="16"/>
    </row>
    <row r="87" spans="1:30" ht="18" customHeight="1" x14ac:dyDescent="0.35">
      <c r="A87" s="211"/>
      <c r="B87" s="211"/>
      <c r="C87" s="211"/>
      <c r="D87" s="211"/>
      <c r="E87" s="211"/>
      <c r="F87" s="211"/>
      <c r="G87" s="211"/>
      <c r="H87" s="212"/>
      <c r="I87" s="211"/>
      <c r="J87" s="443"/>
      <c r="K87" s="283"/>
      <c r="L87" s="211"/>
      <c r="M87" s="211"/>
      <c r="N87" s="211"/>
      <c r="O87" s="211"/>
      <c r="P87" s="510"/>
      <c r="Q87" s="512"/>
      <c r="R87" s="512"/>
      <c r="S87" s="284" t="str">
        <f t="shared" si="1"/>
        <v/>
      </c>
      <c r="T87" s="16"/>
      <c r="U87" s="16"/>
      <c r="V87" s="16"/>
      <c r="W87" s="16"/>
      <c r="X87" s="16"/>
      <c r="Y87" s="16"/>
      <c r="Z87" s="16"/>
      <c r="AA87" s="16"/>
      <c r="AB87" s="16"/>
      <c r="AC87" s="16"/>
      <c r="AD87" s="16"/>
    </row>
    <row r="88" spans="1:30" ht="18" customHeight="1" x14ac:dyDescent="0.35">
      <c r="A88" s="208"/>
      <c r="B88" s="208"/>
      <c r="C88" s="208"/>
      <c r="D88" s="208"/>
      <c r="E88" s="208"/>
      <c r="F88" s="208"/>
      <c r="G88" s="208"/>
      <c r="H88" s="213"/>
      <c r="I88" s="208"/>
      <c r="J88" s="442"/>
      <c r="K88" s="207"/>
      <c r="L88" s="208"/>
      <c r="M88" s="208"/>
      <c r="N88" s="208"/>
      <c r="O88" s="208"/>
      <c r="P88" s="509"/>
      <c r="Q88" s="511"/>
      <c r="R88" s="511"/>
      <c r="S88" s="285" t="str">
        <f t="shared" si="1"/>
        <v/>
      </c>
      <c r="T88" s="16"/>
      <c r="U88" s="16"/>
      <c r="V88" s="16"/>
      <c r="W88" s="16"/>
      <c r="X88" s="16"/>
      <c r="Y88" s="16"/>
      <c r="Z88" s="16"/>
      <c r="AA88" s="16"/>
      <c r="AB88" s="16"/>
      <c r="AC88" s="16"/>
      <c r="AD88" s="16"/>
    </row>
    <row r="89" spans="1:30" ht="18" customHeight="1" x14ac:dyDescent="0.35">
      <c r="A89" s="211"/>
      <c r="B89" s="211"/>
      <c r="C89" s="211"/>
      <c r="D89" s="211"/>
      <c r="E89" s="211"/>
      <c r="F89" s="211"/>
      <c r="G89" s="211"/>
      <c r="H89" s="212"/>
      <c r="I89" s="211"/>
      <c r="J89" s="443"/>
      <c r="K89" s="283"/>
      <c r="L89" s="211"/>
      <c r="M89" s="211"/>
      <c r="N89" s="211"/>
      <c r="O89" s="211"/>
      <c r="P89" s="510"/>
      <c r="Q89" s="512"/>
      <c r="R89" s="512"/>
      <c r="S89" s="284" t="str">
        <f t="shared" si="1"/>
        <v/>
      </c>
      <c r="T89" s="16"/>
      <c r="U89" s="16"/>
      <c r="V89" s="16"/>
      <c r="W89" s="16"/>
      <c r="X89" s="16"/>
      <c r="Y89" s="16"/>
      <c r="Z89" s="16"/>
      <c r="AA89" s="16"/>
      <c r="AB89" s="16"/>
      <c r="AC89" s="16"/>
      <c r="AD89" s="16"/>
    </row>
    <row r="90" spans="1:30" ht="18" customHeight="1" x14ac:dyDescent="0.35">
      <c r="A90" s="208"/>
      <c r="B90" s="208"/>
      <c r="C90" s="208"/>
      <c r="D90" s="208"/>
      <c r="E90" s="208"/>
      <c r="F90" s="208"/>
      <c r="G90" s="208"/>
      <c r="H90" s="213"/>
      <c r="I90" s="208"/>
      <c r="J90" s="442"/>
      <c r="K90" s="207"/>
      <c r="L90" s="208"/>
      <c r="M90" s="208"/>
      <c r="N90" s="208"/>
      <c r="O90" s="208"/>
      <c r="P90" s="509"/>
      <c r="Q90" s="511"/>
      <c r="R90" s="511"/>
      <c r="S90" s="285" t="str">
        <f t="shared" si="1"/>
        <v/>
      </c>
      <c r="T90" s="16"/>
      <c r="U90" s="16"/>
      <c r="V90" s="16"/>
      <c r="W90" s="16"/>
      <c r="X90" s="16"/>
      <c r="Y90" s="16"/>
      <c r="Z90" s="16"/>
      <c r="AA90" s="16"/>
      <c r="AB90" s="16"/>
      <c r="AC90" s="16"/>
      <c r="AD90" s="16"/>
    </row>
    <row r="91" spans="1:30" ht="18" customHeight="1" x14ac:dyDescent="0.35">
      <c r="A91" s="211"/>
      <c r="B91" s="211"/>
      <c r="C91" s="211"/>
      <c r="D91" s="211"/>
      <c r="E91" s="211"/>
      <c r="F91" s="211"/>
      <c r="G91" s="211"/>
      <c r="H91" s="212"/>
      <c r="I91" s="211"/>
      <c r="J91" s="443"/>
      <c r="K91" s="283"/>
      <c r="L91" s="211"/>
      <c r="M91" s="211"/>
      <c r="N91" s="211"/>
      <c r="O91" s="211"/>
      <c r="P91" s="510"/>
      <c r="Q91" s="512"/>
      <c r="R91" s="512"/>
      <c r="S91" s="284" t="str">
        <f t="shared" si="1"/>
        <v/>
      </c>
      <c r="T91" s="16"/>
      <c r="U91" s="16"/>
      <c r="V91" s="16"/>
      <c r="W91" s="16"/>
      <c r="X91" s="16"/>
      <c r="Y91" s="16"/>
      <c r="Z91" s="16"/>
      <c r="AA91" s="16"/>
      <c r="AB91" s="16"/>
      <c r="AC91" s="16"/>
      <c r="AD91" s="16"/>
    </row>
    <row r="92" spans="1:30" ht="18" customHeight="1" x14ac:dyDescent="0.35">
      <c r="A92" s="208"/>
      <c r="B92" s="208"/>
      <c r="C92" s="208"/>
      <c r="D92" s="208"/>
      <c r="E92" s="208"/>
      <c r="F92" s="208"/>
      <c r="G92" s="208"/>
      <c r="H92" s="213"/>
      <c r="I92" s="208"/>
      <c r="J92" s="442"/>
      <c r="K92" s="207"/>
      <c r="L92" s="208"/>
      <c r="M92" s="208"/>
      <c r="N92" s="208"/>
      <c r="O92" s="208"/>
      <c r="P92" s="509"/>
      <c r="Q92" s="511"/>
      <c r="R92" s="511"/>
      <c r="S92" s="285" t="str">
        <f t="shared" si="1"/>
        <v/>
      </c>
      <c r="T92" s="16"/>
      <c r="U92" s="16"/>
      <c r="V92" s="16"/>
      <c r="W92" s="16"/>
      <c r="X92" s="16"/>
      <c r="Y92" s="16"/>
      <c r="Z92" s="16"/>
      <c r="AA92" s="16"/>
      <c r="AB92" s="16"/>
      <c r="AC92" s="16"/>
      <c r="AD92" s="16"/>
    </row>
    <row r="93" spans="1:30" ht="18" customHeight="1" x14ac:dyDescent="0.35">
      <c r="A93" s="211"/>
      <c r="B93" s="211"/>
      <c r="C93" s="211"/>
      <c r="D93" s="211"/>
      <c r="E93" s="211"/>
      <c r="F93" s="211"/>
      <c r="G93" s="211"/>
      <c r="H93" s="212"/>
      <c r="I93" s="211"/>
      <c r="J93" s="443"/>
      <c r="K93" s="283"/>
      <c r="L93" s="211"/>
      <c r="M93" s="211"/>
      <c r="N93" s="211"/>
      <c r="O93" s="211"/>
      <c r="P93" s="510"/>
      <c r="Q93" s="512"/>
      <c r="R93" s="512"/>
      <c r="S93" s="284" t="str">
        <f t="shared" si="1"/>
        <v/>
      </c>
      <c r="T93" s="16"/>
      <c r="U93" s="16"/>
      <c r="V93" s="16"/>
      <c r="W93" s="16"/>
      <c r="X93" s="16"/>
      <c r="Y93" s="16"/>
      <c r="Z93" s="16"/>
      <c r="AA93" s="16"/>
      <c r="AB93" s="16"/>
      <c r="AC93" s="16"/>
      <c r="AD93" s="16"/>
    </row>
    <row r="94" spans="1:30" ht="18" customHeight="1" x14ac:dyDescent="0.35">
      <c r="A94" s="208"/>
      <c r="B94" s="208"/>
      <c r="C94" s="208"/>
      <c r="D94" s="208"/>
      <c r="E94" s="208"/>
      <c r="F94" s="208"/>
      <c r="G94" s="208"/>
      <c r="H94" s="213"/>
      <c r="I94" s="208"/>
      <c r="J94" s="442"/>
      <c r="K94" s="207"/>
      <c r="L94" s="208"/>
      <c r="M94" s="208"/>
      <c r="N94" s="208"/>
      <c r="O94" s="208"/>
      <c r="P94" s="509"/>
      <c r="Q94" s="511"/>
      <c r="R94" s="511"/>
      <c r="S94" s="285" t="str">
        <f t="shared" si="1"/>
        <v/>
      </c>
      <c r="T94" s="16"/>
      <c r="U94" s="16"/>
      <c r="V94" s="16"/>
      <c r="W94" s="16"/>
      <c r="X94" s="16"/>
      <c r="Y94" s="16"/>
      <c r="Z94" s="16"/>
      <c r="AA94" s="16"/>
      <c r="AB94" s="16"/>
      <c r="AC94" s="16"/>
      <c r="AD94" s="16"/>
    </row>
    <row r="95" spans="1:30" ht="18" customHeight="1" x14ac:dyDescent="0.35">
      <c r="A95" s="211"/>
      <c r="B95" s="211"/>
      <c r="C95" s="211"/>
      <c r="D95" s="211"/>
      <c r="E95" s="211"/>
      <c r="F95" s="211"/>
      <c r="G95" s="211"/>
      <c r="H95" s="212"/>
      <c r="I95" s="211"/>
      <c r="J95" s="443"/>
      <c r="K95" s="283"/>
      <c r="L95" s="211"/>
      <c r="M95" s="211"/>
      <c r="N95" s="211"/>
      <c r="O95" s="211"/>
      <c r="P95" s="510"/>
      <c r="Q95" s="512"/>
      <c r="R95" s="512"/>
      <c r="S95" s="284" t="str">
        <f t="shared" si="1"/>
        <v/>
      </c>
      <c r="T95" s="16"/>
      <c r="U95" s="16"/>
      <c r="V95" s="16"/>
      <c r="W95" s="16"/>
      <c r="X95" s="16"/>
      <c r="Y95" s="16"/>
      <c r="Z95" s="16"/>
      <c r="AA95" s="16"/>
      <c r="AB95" s="16"/>
      <c r="AC95" s="16"/>
      <c r="AD95" s="16"/>
    </row>
    <row r="96" spans="1:30" ht="18" customHeight="1" x14ac:dyDescent="0.35">
      <c r="A96" s="208"/>
      <c r="B96" s="208"/>
      <c r="C96" s="208"/>
      <c r="D96" s="208"/>
      <c r="E96" s="208"/>
      <c r="F96" s="208"/>
      <c r="G96" s="208"/>
      <c r="H96" s="213"/>
      <c r="I96" s="208"/>
      <c r="J96" s="442"/>
      <c r="K96" s="207"/>
      <c r="L96" s="208"/>
      <c r="M96" s="208"/>
      <c r="N96" s="208"/>
      <c r="O96" s="208"/>
      <c r="P96" s="509"/>
      <c r="Q96" s="511"/>
      <c r="R96" s="511"/>
      <c r="S96" s="285" t="str">
        <f t="shared" si="1"/>
        <v/>
      </c>
      <c r="T96" s="16"/>
      <c r="U96" s="16"/>
      <c r="V96" s="16"/>
      <c r="W96" s="16"/>
      <c r="X96" s="16"/>
      <c r="Y96" s="16"/>
      <c r="Z96" s="16"/>
      <c r="AA96" s="16"/>
      <c r="AB96" s="16"/>
      <c r="AC96" s="16"/>
      <c r="AD96" s="16"/>
    </row>
    <row r="97" spans="1:30" ht="18" customHeight="1" x14ac:dyDescent="0.35">
      <c r="A97" s="211"/>
      <c r="B97" s="211"/>
      <c r="C97" s="211"/>
      <c r="D97" s="211"/>
      <c r="E97" s="211"/>
      <c r="F97" s="211"/>
      <c r="G97" s="211"/>
      <c r="H97" s="212"/>
      <c r="I97" s="211"/>
      <c r="J97" s="443"/>
      <c r="K97" s="283"/>
      <c r="L97" s="211"/>
      <c r="M97" s="211"/>
      <c r="N97" s="211"/>
      <c r="O97" s="211"/>
      <c r="P97" s="510"/>
      <c r="Q97" s="512"/>
      <c r="R97" s="512"/>
      <c r="S97" s="284" t="str">
        <f t="shared" si="1"/>
        <v/>
      </c>
      <c r="T97" s="16"/>
      <c r="U97" s="16"/>
      <c r="V97" s="16"/>
      <c r="W97" s="16"/>
      <c r="X97" s="16"/>
      <c r="Y97" s="16"/>
      <c r="Z97" s="16"/>
      <c r="AA97" s="16"/>
      <c r="AB97" s="16"/>
      <c r="AC97" s="16"/>
      <c r="AD97" s="16"/>
    </row>
    <row r="98" spans="1:30" ht="18" customHeight="1" x14ac:dyDescent="0.35">
      <c r="A98" s="208"/>
      <c r="B98" s="208"/>
      <c r="C98" s="208"/>
      <c r="D98" s="208"/>
      <c r="E98" s="208"/>
      <c r="F98" s="208"/>
      <c r="G98" s="208"/>
      <c r="H98" s="213"/>
      <c r="I98" s="208"/>
      <c r="J98" s="442"/>
      <c r="K98" s="207"/>
      <c r="L98" s="208"/>
      <c r="M98" s="208"/>
      <c r="N98" s="208"/>
      <c r="O98" s="208"/>
      <c r="P98" s="509"/>
      <c r="Q98" s="511"/>
      <c r="R98" s="511"/>
      <c r="S98" s="285" t="str">
        <f t="shared" si="1"/>
        <v/>
      </c>
      <c r="T98" s="16"/>
      <c r="U98" s="16"/>
      <c r="V98" s="16"/>
      <c r="W98" s="16"/>
      <c r="X98" s="16"/>
      <c r="Y98" s="16"/>
      <c r="Z98" s="16"/>
      <c r="AA98" s="16"/>
      <c r="AB98" s="16"/>
      <c r="AC98" s="16"/>
      <c r="AD98" s="16"/>
    </row>
    <row r="99" spans="1:30" ht="18" customHeight="1" x14ac:dyDescent="0.35">
      <c r="A99" s="211"/>
      <c r="B99" s="211"/>
      <c r="C99" s="211"/>
      <c r="D99" s="211"/>
      <c r="E99" s="211"/>
      <c r="F99" s="211"/>
      <c r="G99" s="211"/>
      <c r="H99" s="212"/>
      <c r="I99" s="211"/>
      <c r="J99" s="443"/>
      <c r="K99" s="283"/>
      <c r="L99" s="211"/>
      <c r="M99" s="211"/>
      <c r="N99" s="211"/>
      <c r="O99" s="211"/>
      <c r="P99" s="510"/>
      <c r="Q99" s="512"/>
      <c r="R99" s="512"/>
      <c r="S99" s="284" t="str">
        <f t="shared" si="1"/>
        <v/>
      </c>
      <c r="T99" s="16"/>
      <c r="U99" s="16"/>
      <c r="V99" s="16"/>
      <c r="W99" s="16"/>
      <c r="X99" s="16"/>
      <c r="Y99" s="16"/>
      <c r="Z99" s="16"/>
      <c r="AA99" s="16"/>
      <c r="AB99" s="16"/>
      <c r="AC99" s="16"/>
      <c r="AD99" s="16"/>
    </row>
    <row r="100" spans="1:30" ht="18" customHeight="1" x14ac:dyDescent="0.35">
      <c r="A100" s="208"/>
      <c r="B100" s="208"/>
      <c r="C100" s="208"/>
      <c r="D100" s="208"/>
      <c r="E100" s="208"/>
      <c r="F100" s="208"/>
      <c r="G100" s="208"/>
      <c r="H100" s="213"/>
      <c r="I100" s="208"/>
      <c r="J100" s="442"/>
      <c r="K100" s="207"/>
      <c r="L100" s="208"/>
      <c r="M100" s="208"/>
      <c r="N100" s="208"/>
      <c r="O100" s="208"/>
      <c r="P100" s="509"/>
      <c r="Q100" s="511"/>
      <c r="R100" s="511"/>
      <c r="S100" s="285" t="str">
        <f t="shared" si="1"/>
        <v/>
      </c>
      <c r="T100" s="16"/>
      <c r="U100" s="16"/>
      <c r="V100" s="16"/>
      <c r="W100" s="16"/>
      <c r="X100" s="16"/>
      <c r="Y100" s="16"/>
      <c r="Z100" s="16"/>
      <c r="AA100" s="16"/>
      <c r="AB100" s="16"/>
      <c r="AC100" s="16"/>
      <c r="AD100" s="16"/>
    </row>
    <row r="101" spans="1:30" ht="18" customHeight="1" x14ac:dyDescent="0.35">
      <c r="A101" s="211"/>
      <c r="B101" s="211"/>
      <c r="C101" s="211"/>
      <c r="D101" s="211"/>
      <c r="E101" s="211"/>
      <c r="F101" s="211"/>
      <c r="G101" s="211"/>
      <c r="H101" s="212"/>
      <c r="I101" s="211"/>
      <c r="J101" s="443"/>
      <c r="K101" s="283"/>
      <c r="L101" s="211"/>
      <c r="M101" s="211"/>
      <c r="N101" s="211"/>
      <c r="O101" s="211"/>
      <c r="P101" s="510"/>
      <c r="Q101" s="512"/>
      <c r="R101" s="512"/>
      <c r="S101" s="284" t="str">
        <f t="shared" si="1"/>
        <v/>
      </c>
      <c r="T101" s="16"/>
      <c r="U101" s="16"/>
      <c r="V101" s="16"/>
      <c r="W101" s="16"/>
      <c r="X101" s="16"/>
      <c r="Y101" s="16"/>
      <c r="Z101" s="16"/>
      <c r="AA101" s="16"/>
      <c r="AB101" s="16"/>
      <c r="AC101" s="16"/>
      <c r="AD101" s="16"/>
    </row>
    <row r="102" spans="1:30" ht="18" customHeight="1" x14ac:dyDescent="0.35">
      <c r="A102" s="208"/>
      <c r="B102" s="208"/>
      <c r="C102" s="208"/>
      <c r="D102" s="208"/>
      <c r="E102" s="208"/>
      <c r="F102" s="208"/>
      <c r="G102" s="208"/>
      <c r="H102" s="213"/>
      <c r="I102" s="208"/>
      <c r="J102" s="442"/>
      <c r="K102" s="207"/>
      <c r="L102" s="208"/>
      <c r="M102" s="208"/>
      <c r="N102" s="208"/>
      <c r="O102" s="208"/>
      <c r="P102" s="509"/>
      <c r="Q102" s="511"/>
      <c r="R102" s="511"/>
      <c r="S102" s="285" t="str">
        <f t="shared" si="1"/>
        <v/>
      </c>
      <c r="T102" s="16"/>
      <c r="U102" s="16"/>
      <c r="V102" s="16"/>
      <c r="W102" s="16"/>
      <c r="X102" s="16"/>
      <c r="Y102" s="16"/>
      <c r="Z102" s="16"/>
      <c r="AA102" s="16"/>
      <c r="AB102" s="16"/>
      <c r="AC102" s="16"/>
      <c r="AD102" s="16"/>
    </row>
    <row r="103" spans="1:30" ht="18" customHeight="1" x14ac:dyDescent="0.35">
      <c r="A103" s="211"/>
      <c r="B103" s="211"/>
      <c r="C103" s="211"/>
      <c r="D103" s="211"/>
      <c r="E103" s="211"/>
      <c r="F103" s="211"/>
      <c r="G103" s="211"/>
      <c r="H103" s="212"/>
      <c r="I103" s="211"/>
      <c r="J103" s="443"/>
      <c r="K103" s="283"/>
      <c r="L103" s="211"/>
      <c r="M103" s="211"/>
      <c r="N103" s="211"/>
      <c r="O103" s="211"/>
      <c r="P103" s="510"/>
      <c r="Q103" s="512"/>
      <c r="R103" s="512"/>
      <c r="S103" s="284" t="str">
        <f t="shared" si="1"/>
        <v/>
      </c>
      <c r="T103" s="16"/>
      <c r="U103" s="16"/>
      <c r="V103" s="16"/>
      <c r="W103" s="16"/>
      <c r="X103" s="16"/>
      <c r="Y103" s="16"/>
      <c r="Z103" s="16"/>
      <c r="AA103" s="16"/>
      <c r="AB103" s="16"/>
      <c r="AC103" s="16"/>
      <c r="AD103" s="16"/>
    </row>
    <row r="104" spans="1:30" ht="18" customHeight="1" x14ac:dyDescent="0.35">
      <c r="A104" s="208"/>
      <c r="B104" s="208"/>
      <c r="C104" s="208"/>
      <c r="D104" s="208"/>
      <c r="E104" s="208"/>
      <c r="F104" s="208"/>
      <c r="G104" s="208"/>
      <c r="H104" s="213"/>
      <c r="I104" s="208"/>
      <c r="J104" s="442"/>
      <c r="K104" s="207"/>
      <c r="L104" s="208"/>
      <c r="M104" s="208"/>
      <c r="N104" s="208"/>
      <c r="O104" s="208"/>
      <c r="P104" s="509"/>
      <c r="Q104" s="511"/>
      <c r="R104" s="511"/>
      <c r="S104" s="285" t="str">
        <f t="shared" si="1"/>
        <v/>
      </c>
      <c r="T104" s="16"/>
      <c r="U104" s="16"/>
      <c r="V104" s="16"/>
      <c r="W104" s="16"/>
      <c r="X104" s="16"/>
      <c r="Y104" s="16"/>
      <c r="Z104" s="16"/>
      <c r="AA104" s="16"/>
      <c r="AB104" s="16"/>
      <c r="AC104" s="16"/>
      <c r="AD104" s="16"/>
    </row>
    <row r="105" spans="1:30" ht="18" customHeight="1" x14ac:dyDescent="0.35">
      <c r="A105" s="211"/>
      <c r="B105" s="211"/>
      <c r="C105" s="211"/>
      <c r="D105" s="211"/>
      <c r="E105" s="211"/>
      <c r="F105" s="211"/>
      <c r="G105" s="211"/>
      <c r="H105" s="212"/>
      <c r="I105" s="211"/>
      <c r="J105" s="443"/>
      <c r="K105" s="283"/>
      <c r="L105" s="211"/>
      <c r="M105" s="211"/>
      <c r="N105" s="211"/>
      <c r="O105" s="211"/>
      <c r="P105" s="510"/>
      <c r="Q105" s="512"/>
      <c r="R105" s="512"/>
      <c r="S105" s="284" t="str">
        <f t="shared" si="1"/>
        <v/>
      </c>
      <c r="T105" s="16"/>
      <c r="U105" s="16"/>
      <c r="V105" s="16"/>
      <c r="W105" s="16"/>
      <c r="X105" s="16"/>
      <c r="Y105" s="16"/>
      <c r="Z105" s="16"/>
      <c r="AA105" s="16"/>
      <c r="AB105" s="16"/>
      <c r="AC105" s="16"/>
      <c r="AD105" s="16"/>
    </row>
    <row r="106" spans="1:30" ht="18" customHeight="1" x14ac:dyDescent="0.35">
      <c r="A106" s="208"/>
      <c r="B106" s="208"/>
      <c r="C106" s="208"/>
      <c r="D106" s="208"/>
      <c r="E106" s="208"/>
      <c r="F106" s="208"/>
      <c r="G106" s="208"/>
      <c r="H106" s="213"/>
      <c r="I106" s="208"/>
      <c r="J106" s="442"/>
      <c r="K106" s="207"/>
      <c r="L106" s="208"/>
      <c r="M106" s="208"/>
      <c r="N106" s="208"/>
      <c r="O106" s="208"/>
      <c r="P106" s="509"/>
      <c r="Q106" s="511"/>
      <c r="R106" s="511"/>
      <c r="S106" s="285" t="str">
        <f t="shared" si="1"/>
        <v/>
      </c>
      <c r="T106" s="16"/>
      <c r="U106" s="16"/>
      <c r="V106" s="16"/>
      <c r="W106" s="16"/>
      <c r="X106" s="16"/>
      <c r="Y106" s="16"/>
      <c r="Z106" s="16"/>
      <c r="AA106" s="16"/>
      <c r="AB106" s="16"/>
      <c r="AC106" s="16"/>
      <c r="AD106" s="16"/>
    </row>
    <row r="107" spans="1:30" ht="18" customHeight="1" x14ac:dyDescent="0.35">
      <c r="A107" s="211"/>
      <c r="B107" s="211"/>
      <c r="C107" s="211"/>
      <c r="D107" s="211"/>
      <c r="E107" s="211"/>
      <c r="F107" s="211"/>
      <c r="G107" s="211"/>
      <c r="H107" s="212"/>
      <c r="I107" s="211"/>
      <c r="J107" s="443"/>
      <c r="K107" s="283"/>
      <c r="L107" s="211"/>
      <c r="M107" s="211"/>
      <c r="N107" s="211"/>
      <c r="O107" s="211"/>
      <c r="P107" s="510"/>
      <c r="Q107" s="512"/>
      <c r="R107" s="512"/>
      <c r="S107" s="284" t="str">
        <f t="shared" si="1"/>
        <v/>
      </c>
      <c r="T107" s="16"/>
      <c r="U107" s="16"/>
      <c r="V107" s="16"/>
      <c r="W107" s="16"/>
      <c r="X107" s="16"/>
      <c r="Y107" s="16"/>
      <c r="Z107" s="16"/>
      <c r="AA107" s="16"/>
      <c r="AB107" s="16"/>
      <c r="AC107" s="16"/>
      <c r="AD107" s="16"/>
    </row>
    <row r="108" spans="1:30" ht="18" customHeight="1" x14ac:dyDescent="0.35">
      <c r="A108" s="208"/>
      <c r="B108" s="208"/>
      <c r="C108" s="208"/>
      <c r="D108" s="208"/>
      <c r="E108" s="208"/>
      <c r="F108" s="208"/>
      <c r="G108" s="208"/>
      <c r="H108" s="213"/>
      <c r="I108" s="208"/>
      <c r="J108" s="442"/>
      <c r="K108" s="207"/>
      <c r="L108" s="208"/>
      <c r="M108" s="208"/>
      <c r="N108" s="208"/>
      <c r="O108" s="208"/>
      <c r="P108" s="509"/>
      <c r="Q108" s="511"/>
      <c r="R108" s="511"/>
      <c r="S108" s="285" t="str">
        <f t="shared" si="1"/>
        <v/>
      </c>
      <c r="T108" s="16"/>
      <c r="U108" s="16"/>
      <c r="V108" s="16"/>
      <c r="W108" s="16"/>
      <c r="X108" s="16"/>
      <c r="Y108" s="16"/>
      <c r="Z108" s="16"/>
      <c r="AA108" s="16"/>
      <c r="AB108" s="16"/>
      <c r="AC108" s="16"/>
      <c r="AD108" s="16"/>
    </row>
    <row r="109" spans="1:30" ht="18" customHeight="1" x14ac:dyDescent="0.35">
      <c r="A109" s="211"/>
      <c r="B109" s="211"/>
      <c r="C109" s="211"/>
      <c r="D109" s="211"/>
      <c r="E109" s="211"/>
      <c r="F109" s="211"/>
      <c r="G109" s="211"/>
      <c r="H109" s="212"/>
      <c r="I109" s="211"/>
      <c r="J109" s="443"/>
      <c r="K109" s="283"/>
      <c r="L109" s="211"/>
      <c r="M109" s="211"/>
      <c r="N109" s="211"/>
      <c r="O109" s="211"/>
      <c r="P109" s="510"/>
      <c r="Q109" s="512"/>
      <c r="R109" s="512"/>
      <c r="S109" s="284" t="str">
        <f t="shared" si="1"/>
        <v/>
      </c>
      <c r="T109" s="16"/>
      <c r="U109" s="16"/>
      <c r="V109" s="16"/>
      <c r="W109" s="16"/>
      <c r="X109" s="16"/>
      <c r="Y109" s="16"/>
      <c r="Z109" s="16"/>
      <c r="AA109" s="16"/>
      <c r="AB109" s="16"/>
      <c r="AC109" s="16"/>
      <c r="AD109" s="16"/>
    </row>
    <row r="110" spans="1:30" ht="18" customHeight="1" x14ac:dyDescent="0.35">
      <c r="A110" s="208"/>
      <c r="B110" s="208"/>
      <c r="C110" s="208"/>
      <c r="D110" s="208"/>
      <c r="E110" s="208"/>
      <c r="F110" s="208"/>
      <c r="G110" s="208"/>
      <c r="H110" s="213"/>
      <c r="I110" s="208"/>
      <c r="J110" s="442"/>
      <c r="K110" s="207"/>
      <c r="L110" s="208"/>
      <c r="M110" s="208"/>
      <c r="N110" s="208"/>
      <c r="O110" s="208"/>
      <c r="P110" s="509"/>
      <c r="Q110" s="511"/>
      <c r="R110" s="511"/>
      <c r="S110" s="285" t="str">
        <f t="shared" si="1"/>
        <v/>
      </c>
      <c r="T110" s="16"/>
      <c r="U110" s="16"/>
      <c r="V110" s="16"/>
      <c r="W110" s="16"/>
      <c r="X110" s="16"/>
      <c r="Y110" s="16"/>
      <c r="Z110" s="16"/>
      <c r="AA110" s="16"/>
      <c r="AB110" s="16"/>
      <c r="AC110" s="16"/>
      <c r="AD110" s="16"/>
    </row>
    <row r="111" spans="1:30" ht="18" customHeight="1" x14ac:dyDescent="0.35">
      <c r="A111" s="211"/>
      <c r="B111" s="211"/>
      <c r="C111" s="211"/>
      <c r="D111" s="211"/>
      <c r="E111" s="211"/>
      <c r="F111" s="211"/>
      <c r="G111" s="211"/>
      <c r="H111" s="212"/>
      <c r="I111" s="211"/>
      <c r="J111" s="443"/>
      <c r="K111" s="283"/>
      <c r="L111" s="211"/>
      <c r="M111" s="211"/>
      <c r="N111" s="211"/>
      <c r="O111" s="211"/>
      <c r="P111" s="510"/>
      <c r="Q111" s="512"/>
      <c r="R111" s="512"/>
      <c r="S111" s="284" t="str">
        <f t="shared" si="1"/>
        <v/>
      </c>
      <c r="T111" s="16"/>
      <c r="U111" s="16"/>
      <c r="V111" s="16"/>
      <c r="W111" s="16"/>
      <c r="X111" s="16"/>
      <c r="Y111" s="16"/>
      <c r="Z111" s="16"/>
      <c r="AA111" s="16"/>
      <c r="AB111" s="16"/>
      <c r="AC111" s="16"/>
      <c r="AD111" s="16"/>
    </row>
    <row r="112" spans="1:30" ht="18" customHeight="1" x14ac:dyDescent="0.35">
      <c r="A112" s="208"/>
      <c r="B112" s="208"/>
      <c r="C112" s="208"/>
      <c r="D112" s="208"/>
      <c r="E112" s="208"/>
      <c r="F112" s="208"/>
      <c r="G112" s="208"/>
      <c r="H112" s="213"/>
      <c r="I112" s="208"/>
      <c r="J112" s="442"/>
      <c r="K112" s="207"/>
      <c r="L112" s="208"/>
      <c r="M112" s="208"/>
      <c r="N112" s="208"/>
      <c r="O112" s="208"/>
      <c r="P112" s="509"/>
      <c r="Q112" s="511"/>
      <c r="R112" s="511"/>
      <c r="S112" s="285" t="str">
        <f t="shared" si="1"/>
        <v/>
      </c>
      <c r="T112" s="16"/>
      <c r="U112" s="16"/>
      <c r="V112" s="16"/>
      <c r="W112" s="16"/>
      <c r="X112" s="16"/>
      <c r="Y112" s="16"/>
      <c r="Z112" s="16"/>
      <c r="AA112" s="16"/>
      <c r="AB112" s="16"/>
      <c r="AC112" s="16"/>
      <c r="AD112" s="16"/>
    </row>
    <row r="113" spans="1:30" ht="18" customHeight="1" x14ac:dyDescent="0.35">
      <c r="A113" s="211"/>
      <c r="B113" s="211"/>
      <c r="C113" s="211"/>
      <c r="D113" s="211"/>
      <c r="E113" s="211"/>
      <c r="F113" s="211"/>
      <c r="G113" s="211"/>
      <c r="H113" s="212"/>
      <c r="I113" s="211"/>
      <c r="J113" s="443"/>
      <c r="K113" s="283"/>
      <c r="L113" s="211"/>
      <c r="M113" s="211"/>
      <c r="N113" s="211"/>
      <c r="O113" s="211"/>
      <c r="P113" s="510"/>
      <c r="Q113" s="512"/>
      <c r="R113" s="512"/>
      <c r="S113" s="284" t="str">
        <f t="shared" si="1"/>
        <v/>
      </c>
      <c r="T113" s="16"/>
      <c r="U113" s="16"/>
      <c r="V113" s="16"/>
      <c r="W113" s="16"/>
      <c r="X113" s="16"/>
      <c r="Y113" s="16"/>
      <c r="Z113" s="16"/>
      <c r="AA113" s="16"/>
      <c r="AB113" s="16"/>
      <c r="AC113" s="16"/>
      <c r="AD113" s="16"/>
    </row>
    <row r="114" spans="1:30" ht="18" customHeight="1" x14ac:dyDescent="0.35">
      <c r="A114" s="208"/>
      <c r="B114" s="208"/>
      <c r="C114" s="208"/>
      <c r="D114" s="208"/>
      <c r="E114" s="208"/>
      <c r="F114" s="208"/>
      <c r="G114" s="208"/>
      <c r="H114" s="213"/>
      <c r="I114" s="208"/>
      <c r="J114" s="442"/>
      <c r="K114" s="207"/>
      <c r="L114" s="208"/>
      <c r="M114" s="208"/>
      <c r="N114" s="208"/>
      <c r="O114" s="208"/>
      <c r="P114" s="509"/>
      <c r="Q114" s="511"/>
      <c r="R114" s="511"/>
      <c r="S114" s="285" t="str">
        <f t="shared" si="1"/>
        <v/>
      </c>
      <c r="T114" s="16"/>
      <c r="U114" s="16"/>
      <c r="V114" s="16"/>
      <c r="W114" s="16"/>
      <c r="X114" s="16"/>
      <c r="Y114" s="16"/>
      <c r="Z114" s="16"/>
      <c r="AA114" s="16"/>
      <c r="AB114" s="16"/>
      <c r="AC114" s="16"/>
      <c r="AD114" s="16"/>
    </row>
    <row r="115" spans="1:30" ht="18" customHeight="1" x14ac:dyDescent="0.35">
      <c r="A115" s="211"/>
      <c r="B115" s="211"/>
      <c r="C115" s="211"/>
      <c r="D115" s="211"/>
      <c r="E115" s="211"/>
      <c r="F115" s="211"/>
      <c r="G115" s="211"/>
      <c r="H115" s="212"/>
      <c r="I115" s="211"/>
      <c r="J115" s="443"/>
      <c r="K115" s="283"/>
      <c r="L115" s="211"/>
      <c r="M115" s="211"/>
      <c r="N115" s="211"/>
      <c r="O115" s="211"/>
      <c r="P115" s="510"/>
      <c r="Q115" s="512"/>
      <c r="R115" s="512"/>
      <c r="S115" s="284" t="str">
        <f t="shared" si="1"/>
        <v/>
      </c>
      <c r="T115" s="16"/>
      <c r="U115" s="16"/>
      <c r="V115" s="16"/>
      <c r="W115" s="16"/>
      <c r="X115" s="16"/>
      <c r="Y115" s="16"/>
      <c r="Z115" s="16"/>
      <c r="AA115" s="16"/>
      <c r="AB115" s="16"/>
      <c r="AC115" s="16"/>
      <c r="AD115" s="16"/>
    </row>
    <row r="116" spans="1:30" ht="18" customHeight="1" x14ac:dyDescent="0.35">
      <c r="A116" s="208"/>
      <c r="B116" s="208"/>
      <c r="C116" s="208"/>
      <c r="D116" s="208"/>
      <c r="E116" s="208"/>
      <c r="F116" s="208"/>
      <c r="G116" s="208"/>
      <c r="H116" s="213"/>
      <c r="I116" s="208"/>
      <c r="J116" s="442"/>
      <c r="K116" s="207"/>
      <c r="L116" s="208"/>
      <c r="M116" s="208"/>
      <c r="N116" s="208"/>
      <c r="O116" s="208"/>
      <c r="P116" s="509"/>
      <c r="Q116" s="511"/>
      <c r="R116" s="511"/>
      <c r="S116" s="285" t="str">
        <f t="shared" si="1"/>
        <v/>
      </c>
      <c r="T116" s="16"/>
      <c r="U116" s="16"/>
      <c r="V116" s="16"/>
      <c r="W116" s="16"/>
      <c r="X116" s="16"/>
      <c r="Y116" s="16"/>
      <c r="Z116" s="16"/>
      <c r="AA116" s="16"/>
      <c r="AB116" s="16"/>
      <c r="AC116" s="16"/>
      <c r="AD116" s="16"/>
    </row>
    <row r="117" spans="1:30" ht="18" customHeight="1" x14ac:dyDescent="0.35">
      <c r="A117" s="211"/>
      <c r="B117" s="211"/>
      <c r="C117" s="211"/>
      <c r="D117" s="211"/>
      <c r="E117" s="211"/>
      <c r="F117" s="211"/>
      <c r="G117" s="211"/>
      <c r="H117" s="212"/>
      <c r="I117" s="211"/>
      <c r="J117" s="443"/>
      <c r="K117" s="283"/>
      <c r="L117" s="211"/>
      <c r="M117" s="211"/>
      <c r="N117" s="211"/>
      <c r="O117" s="211"/>
      <c r="P117" s="510"/>
      <c r="Q117" s="512"/>
      <c r="R117" s="512"/>
      <c r="S117" s="284" t="str">
        <f t="shared" si="1"/>
        <v/>
      </c>
      <c r="T117" s="16"/>
      <c r="U117" s="16"/>
      <c r="V117" s="16"/>
      <c r="W117" s="16"/>
      <c r="X117" s="16"/>
      <c r="Y117" s="16"/>
      <c r="Z117" s="16"/>
      <c r="AA117" s="16"/>
      <c r="AB117" s="16"/>
      <c r="AC117" s="16"/>
      <c r="AD117" s="16"/>
    </row>
    <row r="118" spans="1:30" ht="18" customHeight="1" x14ac:dyDescent="0.35">
      <c r="A118" s="208"/>
      <c r="B118" s="208"/>
      <c r="C118" s="208"/>
      <c r="D118" s="208"/>
      <c r="E118" s="208"/>
      <c r="F118" s="208"/>
      <c r="G118" s="208"/>
      <c r="H118" s="213"/>
      <c r="I118" s="208"/>
      <c r="J118" s="442"/>
      <c r="K118" s="207"/>
      <c r="L118" s="208"/>
      <c r="M118" s="208"/>
      <c r="N118" s="208"/>
      <c r="O118" s="208"/>
      <c r="P118" s="509"/>
      <c r="Q118" s="511"/>
      <c r="R118" s="511"/>
      <c r="S118" s="285" t="str">
        <f t="shared" si="1"/>
        <v/>
      </c>
      <c r="T118" s="16"/>
      <c r="U118" s="16"/>
      <c r="V118" s="16"/>
      <c r="W118" s="16"/>
      <c r="X118" s="16"/>
      <c r="Y118" s="16"/>
      <c r="Z118" s="16"/>
      <c r="AA118" s="16"/>
      <c r="AB118" s="16"/>
      <c r="AC118" s="16"/>
      <c r="AD118" s="16"/>
    </row>
    <row r="119" spans="1:30" ht="18" customHeight="1" x14ac:dyDescent="0.35">
      <c r="A119" s="211"/>
      <c r="B119" s="211"/>
      <c r="C119" s="211"/>
      <c r="D119" s="211"/>
      <c r="E119" s="211"/>
      <c r="F119" s="211"/>
      <c r="G119" s="211"/>
      <c r="H119" s="212"/>
      <c r="I119" s="211"/>
      <c r="J119" s="443"/>
      <c r="K119" s="283"/>
      <c r="L119" s="211"/>
      <c r="M119" s="211"/>
      <c r="N119" s="211"/>
      <c r="O119" s="211"/>
      <c r="P119" s="510"/>
      <c r="Q119" s="512"/>
      <c r="R119" s="512"/>
      <c r="S119" s="284" t="str">
        <f t="shared" si="1"/>
        <v/>
      </c>
      <c r="T119" s="16"/>
      <c r="U119" s="16"/>
      <c r="V119" s="16"/>
      <c r="W119" s="16"/>
      <c r="X119" s="16"/>
      <c r="Y119" s="16"/>
      <c r="Z119" s="16"/>
      <c r="AA119" s="16"/>
      <c r="AB119" s="16"/>
      <c r="AC119" s="16"/>
      <c r="AD119" s="16"/>
    </row>
    <row r="120" spans="1:30" ht="18" customHeight="1" x14ac:dyDescent="0.35">
      <c r="A120" s="208"/>
      <c r="B120" s="208"/>
      <c r="C120" s="208"/>
      <c r="D120" s="208"/>
      <c r="E120" s="208"/>
      <c r="F120" s="208"/>
      <c r="G120" s="208"/>
      <c r="H120" s="213"/>
      <c r="I120" s="208"/>
      <c r="J120" s="442"/>
      <c r="K120" s="207"/>
      <c r="L120" s="208"/>
      <c r="M120" s="208"/>
      <c r="N120" s="208"/>
      <c r="O120" s="208"/>
      <c r="P120" s="509"/>
      <c r="Q120" s="511"/>
      <c r="R120" s="511"/>
      <c r="S120" s="285" t="str">
        <f t="shared" si="1"/>
        <v/>
      </c>
      <c r="T120" s="16"/>
      <c r="U120" s="16"/>
      <c r="V120" s="16"/>
      <c r="W120" s="16"/>
      <c r="X120" s="16"/>
      <c r="Y120" s="16"/>
      <c r="Z120" s="16"/>
      <c r="AA120" s="16"/>
      <c r="AB120" s="16"/>
      <c r="AC120" s="16"/>
      <c r="AD120" s="16"/>
    </row>
    <row r="121" spans="1:30" ht="18" customHeight="1" x14ac:dyDescent="0.35">
      <c r="A121" s="211"/>
      <c r="B121" s="211"/>
      <c r="C121" s="211"/>
      <c r="D121" s="211"/>
      <c r="E121" s="211"/>
      <c r="F121" s="211"/>
      <c r="G121" s="211"/>
      <c r="H121" s="212"/>
      <c r="I121" s="211"/>
      <c r="J121" s="443"/>
      <c r="K121" s="283"/>
      <c r="L121" s="211"/>
      <c r="M121" s="211"/>
      <c r="N121" s="211"/>
      <c r="O121" s="211"/>
      <c r="P121" s="510"/>
      <c r="Q121" s="512"/>
      <c r="R121" s="512"/>
      <c r="S121" s="284" t="str">
        <f t="shared" si="1"/>
        <v/>
      </c>
      <c r="T121" s="16"/>
      <c r="U121" s="16"/>
      <c r="V121" s="16"/>
      <c r="W121" s="16"/>
      <c r="X121" s="16"/>
      <c r="Y121" s="16"/>
      <c r="Z121" s="16"/>
      <c r="AA121" s="16"/>
      <c r="AB121" s="16"/>
      <c r="AC121" s="16"/>
      <c r="AD121" s="16"/>
    </row>
    <row r="122" spans="1:30" ht="18" customHeight="1" x14ac:dyDescent="0.35">
      <c r="A122" s="208"/>
      <c r="B122" s="208"/>
      <c r="C122" s="208"/>
      <c r="D122" s="208"/>
      <c r="E122" s="208"/>
      <c r="F122" s="208"/>
      <c r="G122" s="208"/>
      <c r="H122" s="213"/>
      <c r="I122" s="208"/>
      <c r="J122" s="442"/>
      <c r="K122" s="207"/>
      <c r="L122" s="208"/>
      <c r="M122" s="208"/>
      <c r="N122" s="208"/>
      <c r="O122" s="208"/>
      <c r="P122" s="509"/>
      <c r="Q122" s="511"/>
      <c r="R122" s="511"/>
      <c r="S122" s="285" t="str">
        <f t="shared" si="1"/>
        <v/>
      </c>
      <c r="T122" s="16"/>
      <c r="U122" s="16"/>
      <c r="V122" s="16"/>
      <c r="W122" s="16"/>
      <c r="X122" s="16"/>
      <c r="Y122" s="16"/>
      <c r="Z122" s="16"/>
      <c r="AA122" s="16"/>
      <c r="AB122" s="16"/>
      <c r="AC122" s="16"/>
      <c r="AD122" s="16"/>
    </row>
    <row r="123" spans="1:30" ht="18" customHeight="1" x14ac:dyDescent="0.35">
      <c r="A123" s="211"/>
      <c r="B123" s="211"/>
      <c r="C123" s="211"/>
      <c r="D123" s="211"/>
      <c r="E123" s="211"/>
      <c r="F123" s="211"/>
      <c r="G123" s="211"/>
      <c r="H123" s="212"/>
      <c r="I123" s="211"/>
      <c r="J123" s="443"/>
      <c r="K123" s="283"/>
      <c r="L123" s="211"/>
      <c r="M123" s="211"/>
      <c r="N123" s="211"/>
      <c r="O123" s="211"/>
      <c r="P123" s="510"/>
      <c r="Q123" s="512"/>
      <c r="R123" s="512"/>
      <c r="S123" s="284" t="str">
        <f t="shared" si="1"/>
        <v/>
      </c>
      <c r="T123" s="16"/>
      <c r="U123" s="16"/>
      <c r="V123" s="16"/>
      <c r="W123" s="16"/>
      <c r="X123" s="16"/>
      <c r="Y123" s="16"/>
      <c r="Z123" s="16"/>
      <c r="AA123" s="16"/>
      <c r="AB123" s="16"/>
      <c r="AC123" s="16"/>
      <c r="AD123" s="16"/>
    </row>
    <row r="124" spans="1:30" ht="18" customHeight="1" x14ac:dyDescent="0.35">
      <c r="A124" s="208"/>
      <c r="B124" s="208"/>
      <c r="C124" s="208"/>
      <c r="D124" s="208"/>
      <c r="E124" s="208"/>
      <c r="F124" s="208"/>
      <c r="G124" s="208"/>
      <c r="H124" s="213"/>
      <c r="I124" s="208"/>
      <c r="J124" s="442"/>
      <c r="K124" s="207"/>
      <c r="L124" s="208"/>
      <c r="M124" s="208"/>
      <c r="N124" s="208"/>
      <c r="O124" s="208"/>
      <c r="P124" s="509"/>
      <c r="Q124" s="511"/>
      <c r="R124" s="511"/>
      <c r="S124" s="285" t="str">
        <f t="shared" si="1"/>
        <v/>
      </c>
      <c r="T124" s="16"/>
      <c r="U124" s="16"/>
      <c r="V124" s="16"/>
      <c r="W124" s="16"/>
      <c r="X124" s="16"/>
      <c r="Y124" s="16"/>
      <c r="Z124" s="16"/>
      <c r="AA124" s="16"/>
      <c r="AB124" s="16"/>
      <c r="AC124" s="16"/>
      <c r="AD124" s="16"/>
    </row>
    <row r="125" spans="1:30" ht="18" customHeight="1" x14ac:dyDescent="0.35">
      <c r="A125" s="211"/>
      <c r="B125" s="211"/>
      <c r="C125" s="211"/>
      <c r="D125" s="211"/>
      <c r="E125" s="211"/>
      <c r="F125" s="211"/>
      <c r="G125" s="211"/>
      <c r="H125" s="212"/>
      <c r="I125" s="211"/>
      <c r="J125" s="443"/>
      <c r="K125" s="283"/>
      <c r="L125" s="211"/>
      <c r="M125" s="211"/>
      <c r="N125" s="211"/>
      <c r="O125" s="211"/>
      <c r="P125" s="510"/>
      <c r="Q125" s="512"/>
      <c r="R125" s="512"/>
      <c r="S125" s="284" t="str">
        <f t="shared" si="1"/>
        <v/>
      </c>
      <c r="T125" s="16"/>
      <c r="U125" s="16"/>
      <c r="V125" s="16"/>
      <c r="W125" s="16"/>
      <c r="X125" s="16"/>
      <c r="Y125" s="16"/>
      <c r="Z125" s="16"/>
      <c r="AA125" s="16"/>
      <c r="AB125" s="16"/>
      <c r="AC125" s="16"/>
      <c r="AD125" s="16"/>
    </row>
    <row r="126" spans="1:30" ht="18" customHeight="1" x14ac:dyDescent="0.35">
      <c r="A126" s="208"/>
      <c r="B126" s="208"/>
      <c r="C126" s="208"/>
      <c r="D126" s="208"/>
      <c r="E126" s="208"/>
      <c r="F126" s="208"/>
      <c r="G126" s="208"/>
      <c r="H126" s="213"/>
      <c r="I126" s="208"/>
      <c r="J126" s="442"/>
      <c r="K126" s="207"/>
      <c r="L126" s="208"/>
      <c r="M126" s="208"/>
      <c r="N126" s="208"/>
      <c r="O126" s="208"/>
      <c r="P126" s="509"/>
      <c r="Q126" s="511"/>
      <c r="R126" s="511"/>
      <c r="S126" s="285" t="str">
        <f t="shared" si="1"/>
        <v/>
      </c>
      <c r="T126" s="16"/>
      <c r="U126" s="16"/>
      <c r="V126" s="16"/>
      <c r="W126" s="16"/>
      <c r="X126" s="16"/>
      <c r="Y126" s="16"/>
      <c r="Z126" s="16"/>
      <c r="AA126" s="16"/>
      <c r="AB126" s="16"/>
      <c r="AC126" s="16"/>
      <c r="AD126" s="16"/>
    </row>
    <row r="127" spans="1:30" ht="18" customHeight="1" x14ac:dyDescent="0.35">
      <c r="A127" s="211"/>
      <c r="B127" s="211"/>
      <c r="C127" s="211"/>
      <c r="D127" s="211"/>
      <c r="E127" s="211"/>
      <c r="F127" s="211"/>
      <c r="G127" s="211"/>
      <c r="H127" s="212"/>
      <c r="I127" s="211"/>
      <c r="J127" s="443"/>
      <c r="K127" s="283"/>
      <c r="L127" s="211"/>
      <c r="M127" s="211"/>
      <c r="N127" s="211"/>
      <c r="O127" s="211"/>
      <c r="P127" s="510"/>
      <c r="Q127" s="512"/>
      <c r="R127" s="512"/>
      <c r="S127" s="284" t="str">
        <f t="shared" si="1"/>
        <v/>
      </c>
      <c r="T127" s="16"/>
      <c r="U127" s="16"/>
      <c r="V127" s="16"/>
      <c r="W127" s="16"/>
      <c r="X127" s="16"/>
      <c r="Y127" s="16"/>
      <c r="Z127" s="16"/>
      <c r="AA127" s="16"/>
      <c r="AB127" s="16"/>
      <c r="AC127" s="16"/>
      <c r="AD127" s="16"/>
    </row>
    <row r="128" spans="1:30" ht="18" customHeight="1" x14ac:dyDescent="0.35">
      <c r="A128" s="208"/>
      <c r="B128" s="208"/>
      <c r="C128" s="208"/>
      <c r="D128" s="208"/>
      <c r="E128" s="208"/>
      <c r="F128" s="208"/>
      <c r="G128" s="208"/>
      <c r="H128" s="213"/>
      <c r="I128" s="208"/>
      <c r="J128" s="442"/>
      <c r="K128" s="207"/>
      <c r="L128" s="208"/>
      <c r="M128" s="208"/>
      <c r="N128" s="208"/>
      <c r="O128" s="208"/>
      <c r="P128" s="509"/>
      <c r="Q128" s="511"/>
      <c r="R128" s="511"/>
      <c r="S128" s="285" t="str">
        <f t="shared" si="1"/>
        <v/>
      </c>
      <c r="T128" s="16"/>
      <c r="U128" s="16"/>
      <c r="V128" s="16"/>
      <c r="W128" s="16"/>
      <c r="X128" s="16"/>
      <c r="Y128" s="16"/>
      <c r="Z128" s="16"/>
      <c r="AA128" s="16"/>
      <c r="AB128" s="16"/>
      <c r="AC128" s="16"/>
      <c r="AD128" s="16"/>
    </row>
    <row r="129" spans="1:30" ht="18" customHeight="1" x14ac:dyDescent="0.35">
      <c r="A129" s="211"/>
      <c r="B129" s="211"/>
      <c r="C129" s="211"/>
      <c r="D129" s="211"/>
      <c r="E129" s="211"/>
      <c r="F129" s="211"/>
      <c r="G129" s="211"/>
      <c r="H129" s="212"/>
      <c r="I129" s="211"/>
      <c r="J129" s="443"/>
      <c r="K129" s="283"/>
      <c r="L129" s="211"/>
      <c r="M129" s="211"/>
      <c r="N129" s="211"/>
      <c r="O129" s="211"/>
      <c r="P129" s="510"/>
      <c r="Q129" s="512"/>
      <c r="R129" s="512"/>
      <c r="S129" s="284" t="str">
        <f t="shared" si="1"/>
        <v/>
      </c>
      <c r="T129" s="16"/>
      <c r="U129" s="16"/>
      <c r="V129" s="16"/>
      <c r="W129" s="16"/>
      <c r="X129" s="16"/>
      <c r="Y129" s="16"/>
      <c r="Z129" s="16"/>
      <c r="AA129" s="16"/>
      <c r="AB129" s="16"/>
      <c r="AC129" s="16"/>
      <c r="AD129" s="16"/>
    </row>
    <row r="130" spans="1:30" ht="18" customHeight="1" x14ac:dyDescent="0.35">
      <c r="A130" s="208"/>
      <c r="B130" s="208"/>
      <c r="C130" s="208"/>
      <c r="D130" s="208"/>
      <c r="E130" s="208"/>
      <c r="F130" s="208"/>
      <c r="G130" s="208"/>
      <c r="H130" s="213"/>
      <c r="I130" s="208"/>
      <c r="J130" s="442"/>
      <c r="K130" s="207"/>
      <c r="L130" s="208"/>
      <c r="M130" s="208"/>
      <c r="N130" s="208"/>
      <c r="O130" s="208"/>
      <c r="P130" s="509"/>
      <c r="Q130" s="511"/>
      <c r="R130" s="511"/>
      <c r="S130" s="285" t="str">
        <f t="shared" si="1"/>
        <v/>
      </c>
      <c r="T130" s="16"/>
      <c r="U130" s="16"/>
      <c r="V130" s="16"/>
      <c r="W130" s="16"/>
      <c r="X130" s="16"/>
      <c r="Y130" s="16"/>
      <c r="Z130" s="16"/>
      <c r="AA130" s="16"/>
      <c r="AB130" s="16"/>
      <c r="AC130" s="16"/>
      <c r="AD130" s="16"/>
    </row>
    <row r="131" spans="1:30" ht="18" customHeight="1" x14ac:dyDescent="0.35">
      <c r="A131" s="211"/>
      <c r="B131" s="211"/>
      <c r="C131" s="211"/>
      <c r="D131" s="211"/>
      <c r="E131" s="211"/>
      <c r="F131" s="211"/>
      <c r="G131" s="211"/>
      <c r="H131" s="212"/>
      <c r="I131" s="211"/>
      <c r="J131" s="443"/>
      <c r="K131" s="283"/>
      <c r="L131" s="211"/>
      <c r="M131" s="211"/>
      <c r="N131" s="211"/>
      <c r="O131" s="211"/>
      <c r="P131" s="510"/>
      <c r="Q131" s="512"/>
      <c r="R131" s="512"/>
      <c r="S131" s="284" t="str">
        <f t="shared" si="1"/>
        <v/>
      </c>
      <c r="T131" s="16"/>
      <c r="U131" s="16"/>
      <c r="V131" s="16"/>
      <c r="W131" s="16"/>
      <c r="X131" s="16"/>
      <c r="Y131" s="16"/>
      <c r="Z131" s="16"/>
      <c r="AA131" s="16"/>
      <c r="AB131" s="16"/>
      <c r="AC131" s="16"/>
      <c r="AD131" s="16"/>
    </row>
    <row r="132" spans="1:30" ht="18" customHeight="1" x14ac:dyDescent="0.35">
      <c r="A132" s="208"/>
      <c r="B132" s="208"/>
      <c r="C132" s="208"/>
      <c r="D132" s="208"/>
      <c r="E132" s="208"/>
      <c r="F132" s="208"/>
      <c r="G132" s="208"/>
      <c r="H132" s="213"/>
      <c r="I132" s="208"/>
      <c r="J132" s="442"/>
      <c r="K132" s="207"/>
      <c r="L132" s="208"/>
      <c r="M132" s="208"/>
      <c r="N132" s="208"/>
      <c r="O132" s="208"/>
      <c r="P132" s="509"/>
      <c r="Q132" s="511"/>
      <c r="R132" s="511"/>
      <c r="S132" s="285" t="str">
        <f t="shared" si="1"/>
        <v/>
      </c>
      <c r="T132" s="16"/>
      <c r="U132" s="16"/>
      <c r="V132" s="16"/>
      <c r="W132" s="16"/>
      <c r="X132" s="16"/>
      <c r="Y132" s="16"/>
      <c r="Z132" s="16"/>
      <c r="AA132" s="16"/>
      <c r="AB132" s="16"/>
      <c r="AC132" s="16"/>
      <c r="AD132" s="16"/>
    </row>
    <row r="133" spans="1:30" ht="18" customHeight="1" x14ac:dyDescent="0.35">
      <c r="A133" s="211"/>
      <c r="B133" s="211"/>
      <c r="C133" s="211"/>
      <c r="D133" s="211"/>
      <c r="E133" s="211"/>
      <c r="F133" s="211"/>
      <c r="G133" s="211"/>
      <c r="H133" s="212"/>
      <c r="I133" s="211"/>
      <c r="J133" s="443"/>
      <c r="K133" s="283"/>
      <c r="L133" s="211"/>
      <c r="M133" s="211"/>
      <c r="N133" s="211"/>
      <c r="O133" s="211"/>
      <c r="P133" s="510"/>
      <c r="Q133" s="512"/>
      <c r="R133" s="512"/>
      <c r="S133" s="284" t="str">
        <f t="shared" si="1"/>
        <v/>
      </c>
      <c r="T133" s="16"/>
      <c r="U133" s="16"/>
      <c r="V133" s="16"/>
      <c r="W133" s="16"/>
      <c r="X133" s="16"/>
      <c r="Y133" s="16"/>
      <c r="Z133" s="16"/>
      <c r="AA133" s="16"/>
      <c r="AB133" s="16"/>
      <c r="AC133" s="16"/>
      <c r="AD133" s="16"/>
    </row>
    <row r="134" spans="1:30" ht="18" customHeight="1" x14ac:dyDescent="0.35">
      <c r="A134" s="208"/>
      <c r="B134" s="208"/>
      <c r="C134" s="208"/>
      <c r="D134" s="208"/>
      <c r="E134" s="208"/>
      <c r="F134" s="208"/>
      <c r="G134" s="208"/>
      <c r="H134" s="213"/>
      <c r="I134" s="208"/>
      <c r="J134" s="442"/>
      <c r="K134" s="207"/>
      <c r="L134" s="208"/>
      <c r="M134" s="208"/>
      <c r="N134" s="208"/>
      <c r="O134" s="208"/>
      <c r="P134" s="509"/>
      <c r="Q134" s="511"/>
      <c r="R134" s="511"/>
      <c r="S134" s="285" t="str">
        <f t="shared" si="1"/>
        <v/>
      </c>
      <c r="T134" s="16"/>
      <c r="U134" s="16"/>
      <c r="V134" s="16"/>
      <c r="W134" s="16"/>
      <c r="X134" s="16"/>
      <c r="Y134" s="16"/>
      <c r="Z134" s="16"/>
      <c r="AA134" s="16"/>
      <c r="AB134" s="16"/>
      <c r="AC134" s="16"/>
      <c r="AD134" s="16"/>
    </row>
    <row r="135" spans="1:30" ht="18" customHeight="1" x14ac:dyDescent="0.35">
      <c r="A135" s="211"/>
      <c r="B135" s="211"/>
      <c r="C135" s="211"/>
      <c r="D135" s="211"/>
      <c r="E135" s="211"/>
      <c r="F135" s="211"/>
      <c r="G135" s="211"/>
      <c r="H135" s="212"/>
      <c r="I135" s="211"/>
      <c r="J135" s="443"/>
      <c r="K135" s="283"/>
      <c r="L135" s="211"/>
      <c r="M135" s="211"/>
      <c r="N135" s="211"/>
      <c r="O135" s="211"/>
      <c r="P135" s="510"/>
      <c r="Q135" s="512"/>
      <c r="R135" s="512"/>
      <c r="S135" s="284" t="str">
        <f t="shared" si="1"/>
        <v/>
      </c>
      <c r="T135" s="16"/>
      <c r="U135" s="16"/>
      <c r="V135" s="16"/>
      <c r="W135" s="16"/>
      <c r="X135" s="16"/>
      <c r="Y135" s="16"/>
      <c r="Z135" s="16"/>
      <c r="AA135" s="16"/>
      <c r="AB135" s="16"/>
      <c r="AC135" s="16"/>
      <c r="AD135" s="16"/>
    </row>
    <row r="136" spans="1:30" ht="18" customHeight="1" x14ac:dyDescent="0.35">
      <c r="A136" s="208"/>
      <c r="B136" s="208"/>
      <c r="C136" s="208"/>
      <c r="D136" s="208"/>
      <c r="E136" s="208"/>
      <c r="F136" s="208"/>
      <c r="G136" s="208"/>
      <c r="H136" s="213"/>
      <c r="I136" s="208"/>
      <c r="J136" s="442"/>
      <c r="K136" s="207"/>
      <c r="L136" s="208"/>
      <c r="M136" s="208"/>
      <c r="N136" s="208"/>
      <c r="O136" s="208"/>
      <c r="P136" s="509"/>
      <c r="Q136" s="511"/>
      <c r="R136" s="511"/>
      <c r="S136" s="285" t="str">
        <f t="shared" si="1"/>
        <v/>
      </c>
      <c r="T136" s="16"/>
      <c r="U136" s="16"/>
      <c r="V136" s="16"/>
      <c r="W136" s="16"/>
      <c r="X136" s="16"/>
      <c r="Y136" s="16"/>
      <c r="Z136" s="16"/>
      <c r="AA136" s="16"/>
      <c r="AB136" s="16"/>
      <c r="AC136" s="16"/>
      <c r="AD136" s="16"/>
    </row>
    <row r="137" spans="1:30" ht="18" customHeight="1" x14ac:dyDescent="0.35">
      <c r="A137" s="211"/>
      <c r="B137" s="211"/>
      <c r="C137" s="211"/>
      <c r="D137" s="211"/>
      <c r="E137" s="211"/>
      <c r="F137" s="211"/>
      <c r="G137" s="211"/>
      <c r="H137" s="212"/>
      <c r="I137" s="211"/>
      <c r="J137" s="443"/>
      <c r="K137" s="283"/>
      <c r="L137" s="211"/>
      <c r="M137" s="211"/>
      <c r="N137" s="211"/>
      <c r="O137" s="211"/>
      <c r="P137" s="510"/>
      <c r="Q137" s="512"/>
      <c r="R137" s="512"/>
      <c r="S137" s="284" t="str">
        <f t="shared" si="1"/>
        <v/>
      </c>
      <c r="T137" s="16"/>
      <c r="U137" s="16"/>
      <c r="V137" s="16"/>
      <c r="W137" s="16"/>
      <c r="X137" s="16"/>
      <c r="Y137" s="16"/>
      <c r="Z137" s="16"/>
      <c r="AA137" s="16"/>
      <c r="AB137" s="16"/>
      <c r="AC137" s="16"/>
      <c r="AD137" s="16"/>
    </row>
    <row r="138" spans="1:30" ht="18" customHeight="1" x14ac:dyDescent="0.35">
      <c r="A138" s="208"/>
      <c r="B138" s="208"/>
      <c r="C138" s="208"/>
      <c r="D138" s="208"/>
      <c r="E138" s="208"/>
      <c r="F138" s="208"/>
      <c r="G138" s="208"/>
      <c r="H138" s="213"/>
      <c r="I138" s="208"/>
      <c r="J138" s="442"/>
      <c r="K138" s="207"/>
      <c r="L138" s="208"/>
      <c r="M138" s="208"/>
      <c r="N138" s="208"/>
      <c r="O138" s="208"/>
      <c r="P138" s="509"/>
      <c r="Q138" s="511"/>
      <c r="R138" s="511"/>
      <c r="S138" s="285" t="str">
        <f t="shared" si="1"/>
        <v/>
      </c>
      <c r="T138" s="16"/>
      <c r="U138" s="16"/>
      <c r="V138" s="16"/>
      <c r="W138" s="16"/>
      <c r="X138" s="16"/>
      <c r="Y138" s="16"/>
      <c r="Z138" s="16"/>
      <c r="AA138" s="16"/>
      <c r="AB138" s="16"/>
      <c r="AC138" s="16"/>
      <c r="AD138" s="16"/>
    </row>
    <row r="139" spans="1:30" ht="18" customHeight="1" x14ac:dyDescent="0.35">
      <c r="A139" s="211"/>
      <c r="B139" s="211"/>
      <c r="C139" s="211"/>
      <c r="D139" s="211"/>
      <c r="E139" s="211"/>
      <c r="F139" s="211"/>
      <c r="G139" s="211"/>
      <c r="H139" s="212"/>
      <c r="I139" s="211"/>
      <c r="J139" s="443"/>
      <c r="K139" s="283"/>
      <c r="L139" s="211"/>
      <c r="M139" s="211"/>
      <c r="N139" s="211"/>
      <c r="O139" s="211"/>
      <c r="P139" s="510"/>
      <c r="Q139" s="512"/>
      <c r="R139" s="512"/>
      <c r="S139" s="284" t="str">
        <f t="shared" si="1"/>
        <v/>
      </c>
      <c r="T139" s="16"/>
      <c r="U139" s="16"/>
      <c r="V139" s="16"/>
      <c r="W139" s="16"/>
      <c r="X139" s="16"/>
      <c r="Y139" s="16"/>
      <c r="Z139" s="16"/>
      <c r="AA139" s="16"/>
      <c r="AB139" s="16"/>
      <c r="AC139" s="16"/>
      <c r="AD139" s="16"/>
    </row>
    <row r="140" spans="1:30" ht="18" customHeight="1" x14ac:dyDescent="0.35">
      <c r="A140" s="208"/>
      <c r="B140" s="208"/>
      <c r="C140" s="208"/>
      <c r="D140" s="208"/>
      <c r="E140" s="208"/>
      <c r="F140" s="208"/>
      <c r="G140" s="208"/>
      <c r="H140" s="213"/>
      <c r="I140" s="208"/>
      <c r="J140" s="442"/>
      <c r="K140" s="207"/>
      <c r="L140" s="208"/>
      <c r="M140" s="208"/>
      <c r="N140" s="208"/>
      <c r="O140" s="208"/>
      <c r="P140" s="509"/>
      <c r="Q140" s="511"/>
      <c r="R140" s="511"/>
      <c r="S140" s="285" t="str">
        <f t="shared" si="1"/>
        <v/>
      </c>
      <c r="T140" s="16"/>
      <c r="U140" s="16"/>
      <c r="V140" s="16"/>
      <c r="W140" s="16"/>
      <c r="X140" s="16"/>
      <c r="Y140" s="16"/>
      <c r="Z140" s="16"/>
      <c r="AA140" s="16"/>
      <c r="AB140" s="16"/>
      <c r="AC140" s="16"/>
      <c r="AD140" s="16"/>
    </row>
    <row r="141" spans="1:30" ht="18" customHeight="1" x14ac:dyDescent="0.35">
      <c r="A141" s="211"/>
      <c r="B141" s="211"/>
      <c r="C141" s="211"/>
      <c r="D141" s="211"/>
      <c r="E141" s="211"/>
      <c r="F141" s="211"/>
      <c r="G141" s="211"/>
      <c r="H141" s="212"/>
      <c r="I141" s="211"/>
      <c r="J141" s="443"/>
      <c r="K141" s="283"/>
      <c r="L141" s="211"/>
      <c r="M141" s="211"/>
      <c r="N141" s="211"/>
      <c r="O141" s="211"/>
      <c r="P141" s="510"/>
      <c r="Q141" s="512"/>
      <c r="R141" s="512"/>
      <c r="S141" s="284" t="str">
        <f t="shared" si="1"/>
        <v/>
      </c>
      <c r="T141" s="16"/>
      <c r="U141" s="16"/>
      <c r="V141" s="16"/>
      <c r="W141" s="16"/>
      <c r="X141" s="16"/>
      <c r="Y141" s="16"/>
      <c r="Z141" s="16"/>
      <c r="AA141" s="16"/>
      <c r="AB141" s="16"/>
      <c r="AC141" s="16"/>
      <c r="AD141" s="16"/>
    </row>
    <row r="142" spans="1:30" ht="18" customHeight="1" x14ac:dyDescent="0.35">
      <c r="A142" s="208"/>
      <c r="B142" s="208"/>
      <c r="C142" s="208"/>
      <c r="D142" s="208"/>
      <c r="E142" s="208"/>
      <c r="F142" s="208"/>
      <c r="G142" s="208"/>
      <c r="H142" s="213"/>
      <c r="I142" s="208"/>
      <c r="J142" s="442"/>
      <c r="K142" s="207"/>
      <c r="L142" s="208"/>
      <c r="M142" s="208"/>
      <c r="N142" s="208"/>
      <c r="O142" s="208"/>
      <c r="P142" s="509"/>
      <c r="Q142" s="511"/>
      <c r="R142" s="511"/>
      <c r="S142" s="285" t="str">
        <f t="shared" si="1"/>
        <v/>
      </c>
      <c r="T142" s="16"/>
      <c r="U142" s="16"/>
      <c r="V142" s="16"/>
      <c r="W142" s="16"/>
      <c r="X142" s="16"/>
      <c r="Y142" s="16"/>
      <c r="Z142" s="16"/>
      <c r="AA142" s="16"/>
      <c r="AB142" s="16"/>
      <c r="AC142" s="16"/>
      <c r="AD142" s="16"/>
    </row>
    <row r="143" spans="1:30" ht="18" customHeight="1" x14ac:dyDescent="0.35">
      <c r="A143" s="211"/>
      <c r="B143" s="211"/>
      <c r="C143" s="211"/>
      <c r="D143" s="211"/>
      <c r="E143" s="211"/>
      <c r="F143" s="211"/>
      <c r="G143" s="211"/>
      <c r="H143" s="212"/>
      <c r="I143" s="211"/>
      <c r="J143" s="443"/>
      <c r="K143" s="283"/>
      <c r="L143" s="211"/>
      <c r="M143" s="211"/>
      <c r="N143" s="211"/>
      <c r="O143" s="211"/>
      <c r="P143" s="510"/>
      <c r="Q143" s="512"/>
      <c r="R143" s="512"/>
      <c r="S143" s="284" t="str">
        <f t="shared" si="1"/>
        <v/>
      </c>
      <c r="T143" s="16"/>
      <c r="U143" s="16"/>
      <c r="V143" s="16"/>
      <c r="W143" s="16"/>
      <c r="X143" s="16"/>
      <c r="Y143" s="16"/>
      <c r="Z143" s="16"/>
      <c r="AA143" s="16"/>
      <c r="AB143" s="16"/>
      <c r="AC143" s="16"/>
      <c r="AD143" s="16"/>
    </row>
    <row r="144" spans="1:30" ht="18" customHeight="1" x14ac:dyDescent="0.35">
      <c r="A144" s="208"/>
      <c r="B144" s="208"/>
      <c r="C144" s="208"/>
      <c r="D144" s="208"/>
      <c r="E144" s="208"/>
      <c r="F144" s="208"/>
      <c r="G144" s="208"/>
      <c r="H144" s="213"/>
      <c r="I144" s="208"/>
      <c r="J144" s="442"/>
      <c r="K144" s="207"/>
      <c r="L144" s="208"/>
      <c r="M144" s="208"/>
      <c r="N144" s="208"/>
      <c r="O144" s="208"/>
      <c r="P144" s="509"/>
      <c r="Q144" s="511"/>
      <c r="R144" s="511"/>
      <c r="S144" s="285" t="str">
        <f t="shared" si="1"/>
        <v/>
      </c>
      <c r="T144" s="16"/>
      <c r="U144" s="16"/>
      <c r="V144" s="16"/>
      <c r="W144" s="16"/>
      <c r="X144" s="16"/>
      <c r="Y144" s="16"/>
      <c r="Z144" s="16"/>
      <c r="AA144" s="16"/>
      <c r="AB144" s="16"/>
      <c r="AC144" s="16"/>
      <c r="AD144" s="16"/>
    </row>
    <row r="145" spans="1:30" ht="18" customHeight="1" x14ac:dyDescent="0.35">
      <c r="A145" s="211"/>
      <c r="B145" s="211"/>
      <c r="C145" s="211"/>
      <c r="D145" s="211"/>
      <c r="E145" s="211"/>
      <c r="F145" s="211"/>
      <c r="G145" s="211"/>
      <c r="H145" s="212"/>
      <c r="I145" s="211"/>
      <c r="J145" s="443"/>
      <c r="K145" s="283"/>
      <c r="L145" s="211"/>
      <c r="M145" s="211"/>
      <c r="N145" s="211"/>
      <c r="O145" s="211"/>
      <c r="P145" s="510"/>
      <c r="Q145" s="512"/>
      <c r="R145" s="512"/>
      <c r="S145" s="284" t="str">
        <f t="shared" si="1"/>
        <v/>
      </c>
      <c r="T145" s="16"/>
      <c r="U145" s="16"/>
      <c r="V145" s="16"/>
      <c r="W145" s="16"/>
      <c r="X145" s="16"/>
      <c r="Y145" s="16"/>
      <c r="Z145" s="16"/>
      <c r="AA145" s="16"/>
      <c r="AB145" s="16"/>
      <c r="AC145" s="16"/>
      <c r="AD145" s="16"/>
    </row>
    <row r="146" spans="1:30" ht="18" customHeight="1" x14ac:dyDescent="0.35">
      <c r="A146" s="208"/>
      <c r="B146" s="208"/>
      <c r="C146" s="208"/>
      <c r="D146" s="208"/>
      <c r="E146" s="208"/>
      <c r="F146" s="208"/>
      <c r="G146" s="208"/>
      <c r="H146" s="213"/>
      <c r="I146" s="208"/>
      <c r="J146" s="442"/>
      <c r="K146" s="207"/>
      <c r="L146" s="208"/>
      <c r="M146" s="208"/>
      <c r="N146" s="208"/>
      <c r="O146" s="208"/>
      <c r="P146" s="509"/>
      <c r="Q146" s="511"/>
      <c r="R146" s="511"/>
      <c r="S146" s="285" t="str">
        <f t="shared" si="1"/>
        <v/>
      </c>
      <c r="T146" s="16"/>
      <c r="U146" s="16"/>
      <c r="V146" s="16"/>
      <c r="W146" s="16"/>
      <c r="X146" s="16"/>
      <c r="Y146" s="16"/>
      <c r="Z146" s="16"/>
      <c r="AA146" s="16"/>
      <c r="AB146" s="16"/>
      <c r="AC146" s="16"/>
      <c r="AD146" s="16"/>
    </row>
    <row r="147" spans="1:30" ht="18" customHeight="1" x14ac:dyDescent="0.35">
      <c r="A147" s="211"/>
      <c r="B147" s="211"/>
      <c r="C147" s="211"/>
      <c r="D147" s="211"/>
      <c r="E147" s="211"/>
      <c r="F147" s="211"/>
      <c r="G147" s="211"/>
      <c r="H147" s="212"/>
      <c r="I147" s="211"/>
      <c r="J147" s="443"/>
      <c r="K147" s="283"/>
      <c r="L147" s="211"/>
      <c r="M147" s="211"/>
      <c r="N147" s="211"/>
      <c r="O147" s="211"/>
      <c r="P147" s="510"/>
      <c r="Q147" s="512"/>
      <c r="R147" s="512"/>
      <c r="S147" s="284" t="str">
        <f t="shared" si="1"/>
        <v/>
      </c>
      <c r="T147" s="16"/>
      <c r="U147" s="16"/>
      <c r="V147" s="16"/>
      <c r="W147" s="16"/>
      <c r="X147" s="16"/>
      <c r="Y147" s="16"/>
      <c r="Z147" s="16"/>
      <c r="AA147" s="16"/>
      <c r="AB147" s="16"/>
      <c r="AC147" s="16"/>
      <c r="AD147" s="16"/>
    </row>
    <row r="148" spans="1:30" ht="18" customHeight="1" x14ac:dyDescent="0.35">
      <c r="A148" s="208"/>
      <c r="B148" s="208"/>
      <c r="C148" s="208"/>
      <c r="D148" s="208"/>
      <c r="E148" s="208"/>
      <c r="F148" s="208"/>
      <c r="G148" s="208"/>
      <c r="H148" s="213"/>
      <c r="I148" s="208"/>
      <c r="J148" s="442"/>
      <c r="K148" s="207"/>
      <c r="L148" s="208"/>
      <c r="M148" s="208"/>
      <c r="N148" s="208"/>
      <c r="O148" s="208"/>
      <c r="P148" s="509"/>
      <c r="Q148" s="511"/>
      <c r="R148" s="511"/>
      <c r="S148" s="285" t="str">
        <f t="shared" si="1"/>
        <v/>
      </c>
      <c r="T148" s="16"/>
      <c r="U148" s="16"/>
      <c r="V148" s="16"/>
      <c r="W148" s="16"/>
      <c r="X148" s="16"/>
      <c r="Y148" s="16"/>
      <c r="Z148" s="16"/>
      <c r="AA148" s="16"/>
      <c r="AB148" s="16"/>
      <c r="AC148" s="16"/>
      <c r="AD148" s="16"/>
    </row>
    <row r="149" spans="1:30" ht="18" customHeight="1" x14ac:dyDescent="0.35">
      <c r="A149" s="211"/>
      <c r="B149" s="211"/>
      <c r="C149" s="211"/>
      <c r="D149" s="211"/>
      <c r="E149" s="211"/>
      <c r="F149" s="211"/>
      <c r="G149" s="211"/>
      <c r="H149" s="212"/>
      <c r="I149" s="211"/>
      <c r="J149" s="443"/>
      <c r="K149" s="283"/>
      <c r="L149" s="211"/>
      <c r="M149" s="211"/>
      <c r="N149" s="211"/>
      <c r="O149" s="211"/>
      <c r="P149" s="510"/>
      <c r="Q149" s="512"/>
      <c r="R149" s="512"/>
      <c r="S149" s="284" t="str">
        <f t="shared" si="1"/>
        <v/>
      </c>
      <c r="T149" s="16"/>
      <c r="U149" s="16"/>
      <c r="V149" s="16"/>
      <c r="W149" s="16"/>
      <c r="X149" s="16"/>
      <c r="Y149" s="16"/>
      <c r="Z149" s="16"/>
      <c r="AA149" s="16"/>
      <c r="AB149" s="16"/>
      <c r="AC149" s="16"/>
      <c r="AD149" s="16"/>
    </row>
    <row r="150" spans="1:30" ht="18" customHeight="1" x14ac:dyDescent="0.35">
      <c r="A150" s="208"/>
      <c r="B150" s="208"/>
      <c r="C150" s="208"/>
      <c r="D150" s="208"/>
      <c r="E150" s="208"/>
      <c r="F150" s="208"/>
      <c r="G150" s="208"/>
      <c r="H150" s="213"/>
      <c r="I150" s="208"/>
      <c r="J150" s="442"/>
      <c r="K150" s="207"/>
      <c r="L150" s="208"/>
      <c r="M150" s="208"/>
      <c r="N150" s="208"/>
      <c r="O150" s="208"/>
      <c r="P150" s="509"/>
      <c r="Q150" s="511"/>
      <c r="R150" s="511"/>
      <c r="S150" s="285" t="str">
        <f t="shared" si="1"/>
        <v/>
      </c>
      <c r="T150" s="16"/>
      <c r="U150" s="16"/>
      <c r="V150" s="16"/>
      <c r="W150" s="16"/>
      <c r="X150" s="16"/>
      <c r="Y150" s="16"/>
      <c r="Z150" s="16"/>
      <c r="AA150" s="16"/>
      <c r="AB150" s="16"/>
      <c r="AC150" s="16"/>
      <c r="AD150" s="16"/>
    </row>
    <row r="151" spans="1:30" ht="18" customHeight="1" x14ac:dyDescent="0.35">
      <c r="A151" s="211"/>
      <c r="B151" s="211"/>
      <c r="C151" s="211"/>
      <c r="D151" s="211"/>
      <c r="E151" s="211"/>
      <c r="F151" s="211"/>
      <c r="G151" s="211"/>
      <c r="H151" s="212"/>
      <c r="I151" s="211"/>
      <c r="J151" s="443"/>
      <c r="K151" s="283"/>
      <c r="L151" s="211"/>
      <c r="M151" s="211"/>
      <c r="N151" s="211"/>
      <c r="O151" s="211"/>
      <c r="P151" s="510"/>
      <c r="Q151" s="512"/>
      <c r="R151" s="512"/>
      <c r="S151" s="284" t="str">
        <f t="shared" si="1"/>
        <v/>
      </c>
      <c r="T151" s="16"/>
      <c r="U151" s="16"/>
      <c r="V151" s="16"/>
      <c r="W151" s="16"/>
      <c r="X151" s="16"/>
      <c r="Y151" s="16"/>
      <c r="Z151" s="16"/>
      <c r="AA151" s="16"/>
      <c r="AB151" s="16"/>
      <c r="AC151" s="16"/>
      <c r="AD151" s="16"/>
    </row>
    <row r="152" spans="1:30" ht="18" customHeight="1" x14ac:dyDescent="0.35">
      <c r="A152" s="208"/>
      <c r="B152" s="208"/>
      <c r="C152" s="208"/>
      <c r="D152" s="208"/>
      <c r="E152" s="208"/>
      <c r="F152" s="208"/>
      <c r="G152" s="208"/>
      <c r="H152" s="213"/>
      <c r="I152" s="208"/>
      <c r="J152" s="442"/>
      <c r="K152" s="207"/>
      <c r="L152" s="208"/>
      <c r="M152" s="208"/>
      <c r="N152" s="208"/>
      <c r="O152" s="208"/>
      <c r="P152" s="509"/>
      <c r="Q152" s="511"/>
      <c r="R152" s="511"/>
      <c r="S152" s="285" t="str">
        <f t="shared" si="1"/>
        <v/>
      </c>
      <c r="T152" s="16"/>
      <c r="U152" s="16"/>
      <c r="V152" s="16"/>
      <c r="W152" s="16"/>
      <c r="X152" s="16"/>
      <c r="Y152" s="16"/>
      <c r="Z152" s="16"/>
      <c r="AA152" s="16"/>
      <c r="AB152" s="16"/>
      <c r="AC152" s="16"/>
      <c r="AD152" s="16"/>
    </row>
    <row r="153" spans="1:30" ht="18" customHeight="1" x14ac:dyDescent="0.35">
      <c r="A153" s="211"/>
      <c r="B153" s="211"/>
      <c r="C153" s="211"/>
      <c r="D153" s="211"/>
      <c r="E153" s="211"/>
      <c r="F153" s="211"/>
      <c r="G153" s="211"/>
      <c r="H153" s="212"/>
      <c r="I153" s="211"/>
      <c r="J153" s="443"/>
      <c r="K153" s="283"/>
      <c r="L153" s="211"/>
      <c r="M153" s="211"/>
      <c r="N153" s="211"/>
      <c r="O153" s="211"/>
      <c r="P153" s="510"/>
      <c r="Q153" s="512"/>
      <c r="R153" s="512"/>
      <c r="S153" s="284" t="str">
        <f t="shared" si="1"/>
        <v/>
      </c>
      <c r="T153" s="16"/>
      <c r="U153" s="16"/>
      <c r="V153" s="16"/>
      <c r="W153" s="16"/>
      <c r="X153" s="16"/>
      <c r="Y153" s="16"/>
      <c r="Z153" s="16"/>
      <c r="AA153" s="16"/>
      <c r="AB153" s="16"/>
      <c r="AC153" s="16"/>
      <c r="AD153" s="16"/>
    </row>
    <row r="154" spans="1:30" ht="18" customHeight="1" x14ac:dyDescent="0.35">
      <c r="A154" s="208"/>
      <c r="B154" s="208"/>
      <c r="C154" s="208"/>
      <c r="D154" s="208"/>
      <c r="E154" s="208"/>
      <c r="F154" s="208"/>
      <c r="G154" s="208"/>
      <c r="H154" s="213"/>
      <c r="I154" s="208"/>
      <c r="J154" s="442"/>
      <c r="K154" s="207"/>
      <c r="L154" s="208"/>
      <c r="M154" s="208"/>
      <c r="N154" s="208"/>
      <c r="O154" s="208"/>
      <c r="P154" s="509"/>
      <c r="Q154" s="511"/>
      <c r="R154" s="511"/>
      <c r="S154" s="285" t="str">
        <f t="shared" si="1"/>
        <v/>
      </c>
      <c r="T154" s="16"/>
      <c r="U154" s="16"/>
      <c r="V154" s="16"/>
      <c r="W154" s="16"/>
      <c r="X154" s="16"/>
      <c r="Y154" s="16"/>
      <c r="Z154" s="16"/>
      <c r="AA154" s="16"/>
      <c r="AB154" s="16"/>
      <c r="AC154" s="16"/>
      <c r="AD154" s="16"/>
    </row>
    <row r="155" spans="1:30" ht="18" customHeight="1" x14ac:dyDescent="0.35">
      <c r="A155" s="211"/>
      <c r="B155" s="211"/>
      <c r="C155" s="211"/>
      <c r="D155" s="211"/>
      <c r="E155" s="211"/>
      <c r="F155" s="211"/>
      <c r="G155" s="211"/>
      <c r="H155" s="212"/>
      <c r="I155" s="211"/>
      <c r="J155" s="443"/>
      <c r="K155" s="283"/>
      <c r="L155" s="211"/>
      <c r="M155" s="211"/>
      <c r="N155" s="211"/>
      <c r="O155" s="211"/>
      <c r="P155" s="510"/>
      <c r="Q155" s="512"/>
      <c r="R155" s="512"/>
      <c r="S155" s="284" t="str">
        <f t="shared" si="1"/>
        <v/>
      </c>
      <c r="T155" s="16"/>
      <c r="U155" s="16"/>
      <c r="V155" s="16"/>
      <c r="W155" s="16"/>
      <c r="X155" s="16"/>
      <c r="Y155" s="16"/>
      <c r="Z155" s="16"/>
      <c r="AA155" s="16"/>
      <c r="AB155" s="16"/>
      <c r="AC155" s="16"/>
      <c r="AD155" s="16"/>
    </row>
    <row r="156" spans="1:30" ht="18" customHeight="1" x14ac:dyDescent="0.35">
      <c r="A156" s="208"/>
      <c r="B156" s="208"/>
      <c r="C156" s="208"/>
      <c r="D156" s="208"/>
      <c r="E156" s="208"/>
      <c r="F156" s="208"/>
      <c r="G156" s="208"/>
      <c r="H156" s="213"/>
      <c r="I156" s="208"/>
      <c r="J156" s="442"/>
      <c r="K156" s="207"/>
      <c r="L156" s="208"/>
      <c r="M156" s="208"/>
      <c r="N156" s="208"/>
      <c r="O156" s="208"/>
      <c r="P156" s="509"/>
      <c r="Q156" s="511"/>
      <c r="R156" s="511"/>
      <c r="S156" s="285" t="str">
        <f t="shared" si="1"/>
        <v/>
      </c>
      <c r="T156" s="16"/>
      <c r="U156" s="16"/>
      <c r="V156" s="16"/>
      <c r="W156" s="16"/>
      <c r="X156" s="16"/>
      <c r="Y156" s="16"/>
      <c r="Z156" s="16"/>
      <c r="AA156" s="16"/>
      <c r="AB156" s="16"/>
      <c r="AC156" s="16"/>
      <c r="AD156" s="16"/>
    </row>
    <row r="157" spans="1:30" ht="18" customHeight="1" x14ac:dyDescent="0.35">
      <c r="A157" s="211"/>
      <c r="B157" s="211"/>
      <c r="C157" s="211"/>
      <c r="D157" s="211"/>
      <c r="E157" s="211"/>
      <c r="F157" s="211"/>
      <c r="G157" s="211"/>
      <c r="H157" s="212"/>
      <c r="I157" s="211"/>
      <c r="J157" s="443"/>
      <c r="K157" s="283"/>
      <c r="L157" s="211"/>
      <c r="M157" s="211"/>
      <c r="N157" s="211"/>
      <c r="O157" s="211"/>
      <c r="P157" s="510"/>
      <c r="Q157" s="512"/>
      <c r="R157" s="512"/>
      <c r="S157" s="284" t="str">
        <f t="shared" si="1"/>
        <v/>
      </c>
      <c r="T157" s="16"/>
      <c r="U157" s="16"/>
      <c r="V157" s="16"/>
      <c r="W157" s="16"/>
      <c r="X157" s="16"/>
      <c r="Y157" s="16"/>
      <c r="Z157" s="16"/>
      <c r="AA157" s="16"/>
      <c r="AB157" s="16"/>
      <c r="AC157" s="16"/>
      <c r="AD157" s="16"/>
    </row>
    <row r="158" spans="1:30" ht="18" customHeight="1" x14ac:dyDescent="0.35">
      <c r="A158" s="208"/>
      <c r="B158" s="208"/>
      <c r="C158" s="208"/>
      <c r="D158" s="208"/>
      <c r="E158" s="208"/>
      <c r="F158" s="208"/>
      <c r="G158" s="208"/>
      <c r="H158" s="213"/>
      <c r="I158" s="208"/>
      <c r="J158" s="442"/>
      <c r="K158" s="207"/>
      <c r="L158" s="208"/>
      <c r="M158" s="208"/>
      <c r="N158" s="208"/>
      <c r="O158" s="208"/>
      <c r="P158" s="509"/>
      <c r="Q158" s="511"/>
      <c r="R158" s="511"/>
      <c r="S158" s="285" t="str">
        <f t="shared" si="1"/>
        <v/>
      </c>
      <c r="T158" s="16"/>
      <c r="U158" s="16"/>
      <c r="V158" s="16"/>
      <c r="W158" s="16"/>
      <c r="X158" s="16"/>
      <c r="Y158" s="16"/>
      <c r="Z158" s="16"/>
      <c r="AA158" s="16"/>
      <c r="AB158" s="16"/>
      <c r="AC158" s="16"/>
      <c r="AD158" s="16"/>
    </row>
    <row r="159" spans="1:30" ht="18" customHeight="1" x14ac:dyDescent="0.35">
      <c r="A159" s="211"/>
      <c r="B159" s="211"/>
      <c r="C159" s="211"/>
      <c r="D159" s="211"/>
      <c r="E159" s="211"/>
      <c r="F159" s="211"/>
      <c r="G159" s="211"/>
      <c r="H159" s="212"/>
      <c r="I159" s="211"/>
      <c r="J159" s="443"/>
      <c r="K159" s="283"/>
      <c r="L159" s="211"/>
      <c r="M159" s="211"/>
      <c r="N159" s="211"/>
      <c r="O159" s="211"/>
      <c r="P159" s="510"/>
      <c r="Q159" s="512"/>
      <c r="R159" s="512"/>
      <c r="S159" s="284" t="str">
        <f t="shared" si="1"/>
        <v/>
      </c>
      <c r="T159" s="16"/>
      <c r="U159" s="16"/>
      <c r="V159" s="16"/>
      <c r="W159" s="16"/>
      <c r="X159" s="16"/>
      <c r="Y159" s="16"/>
      <c r="Z159" s="16"/>
      <c r="AA159" s="16"/>
      <c r="AB159" s="16"/>
      <c r="AC159" s="16"/>
      <c r="AD159" s="16"/>
    </row>
    <row r="160" spans="1:30" ht="18" customHeight="1" x14ac:dyDescent="0.35">
      <c r="A160" s="208"/>
      <c r="B160" s="208"/>
      <c r="C160" s="208"/>
      <c r="D160" s="208"/>
      <c r="E160" s="208"/>
      <c r="F160" s="208"/>
      <c r="G160" s="208"/>
      <c r="H160" s="213"/>
      <c r="I160" s="208"/>
      <c r="J160" s="442"/>
      <c r="K160" s="207"/>
      <c r="L160" s="208"/>
      <c r="M160" s="208"/>
      <c r="N160" s="208"/>
      <c r="O160" s="208"/>
      <c r="P160" s="509"/>
      <c r="Q160" s="511"/>
      <c r="R160" s="511"/>
      <c r="S160" s="285" t="str">
        <f t="shared" si="1"/>
        <v/>
      </c>
      <c r="T160" s="16"/>
      <c r="U160" s="16"/>
      <c r="V160" s="16"/>
      <c r="W160" s="16"/>
      <c r="X160" s="16"/>
      <c r="Y160" s="16"/>
      <c r="Z160" s="16"/>
      <c r="AA160" s="16"/>
      <c r="AB160" s="16"/>
      <c r="AC160" s="16"/>
      <c r="AD160" s="16"/>
    </row>
    <row r="161" spans="1:30" ht="18" customHeight="1" x14ac:dyDescent="0.35">
      <c r="A161" s="211"/>
      <c r="B161" s="211"/>
      <c r="C161" s="211"/>
      <c r="D161" s="211"/>
      <c r="E161" s="211"/>
      <c r="F161" s="211"/>
      <c r="G161" s="211"/>
      <c r="H161" s="212"/>
      <c r="I161" s="211"/>
      <c r="J161" s="443"/>
      <c r="K161" s="283"/>
      <c r="L161" s="211"/>
      <c r="M161" s="211"/>
      <c r="N161" s="211"/>
      <c r="O161" s="211"/>
      <c r="P161" s="510"/>
      <c r="Q161" s="512"/>
      <c r="R161" s="512"/>
      <c r="S161" s="284" t="str">
        <f t="shared" si="1"/>
        <v/>
      </c>
      <c r="T161" s="16"/>
      <c r="U161" s="16"/>
      <c r="V161" s="16"/>
      <c r="W161" s="16"/>
      <c r="X161" s="16"/>
      <c r="Y161" s="16"/>
      <c r="Z161" s="16"/>
      <c r="AA161" s="16"/>
      <c r="AB161" s="16"/>
      <c r="AC161" s="16"/>
      <c r="AD161" s="16"/>
    </row>
    <row r="162" spans="1:30" ht="18" customHeight="1" x14ac:dyDescent="0.35">
      <c r="A162" s="208"/>
      <c r="B162" s="208"/>
      <c r="C162" s="208"/>
      <c r="D162" s="208"/>
      <c r="E162" s="208"/>
      <c r="F162" s="208"/>
      <c r="G162" s="208"/>
      <c r="H162" s="213"/>
      <c r="I162" s="208"/>
      <c r="J162" s="442"/>
      <c r="K162" s="207"/>
      <c r="L162" s="208"/>
      <c r="M162" s="208"/>
      <c r="N162" s="208"/>
      <c r="O162" s="208"/>
      <c r="P162" s="509"/>
      <c r="Q162" s="511"/>
      <c r="R162" s="511"/>
      <c r="S162" s="285" t="str">
        <f t="shared" si="1"/>
        <v/>
      </c>
      <c r="T162" s="16"/>
      <c r="U162" s="16"/>
      <c r="V162" s="16"/>
      <c r="W162" s="16"/>
      <c r="X162" s="16"/>
      <c r="Y162" s="16"/>
      <c r="Z162" s="16"/>
      <c r="AA162" s="16"/>
      <c r="AB162" s="16"/>
      <c r="AC162" s="16"/>
      <c r="AD162" s="16"/>
    </row>
    <row r="163" spans="1:30" ht="18" customHeight="1" x14ac:dyDescent="0.35">
      <c r="A163" s="211"/>
      <c r="B163" s="211"/>
      <c r="C163" s="211"/>
      <c r="D163" s="211"/>
      <c r="E163" s="211"/>
      <c r="F163" s="211"/>
      <c r="G163" s="211"/>
      <c r="H163" s="212"/>
      <c r="I163" s="211"/>
      <c r="J163" s="443"/>
      <c r="K163" s="283"/>
      <c r="L163" s="211"/>
      <c r="M163" s="211"/>
      <c r="N163" s="211"/>
      <c r="O163" s="211"/>
      <c r="P163" s="510"/>
      <c r="Q163" s="512"/>
      <c r="R163" s="512"/>
      <c r="S163" s="284" t="str">
        <f t="shared" si="1"/>
        <v/>
      </c>
      <c r="T163" s="16"/>
      <c r="U163" s="16"/>
      <c r="V163" s="16"/>
      <c r="W163" s="16"/>
      <c r="X163" s="16"/>
      <c r="Y163" s="16"/>
      <c r="Z163" s="16"/>
      <c r="AA163" s="16"/>
      <c r="AB163" s="16"/>
      <c r="AC163" s="16"/>
      <c r="AD163" s="16"/>
    </row>
    <row r="164" spans="1:30" ht="18" customHeight="1" x14ac:dyDescent="0.35">
      <c r="A164" s="208"/>
      <c r="B164" s="208"/>
      <c r="C164" s="208"/>
      <c r="D164" s="208"/>
      <c r="E164" s="208"/>
      <c r="F164" s="208"/>
      <c r="G164" s="208"/>
      <c r="H164" s="213"/>
      <c r="I164" s="208"/>
      <c r="J164" s="442"/>
      <c r="K164" s="207"/>
      <c r="L164" s="208"/>
      <c r="M164" s="208"/>
      <c r="N164" s="208"/>
      <c r="O164" s="208"/>
      <c r="P164" s="509"/>
      <c r="Q164" s="511"/>
      <c r="R164" s="511"/>
      <c r="S164" s="285" t="str">
        <f t="shared" si="1"/>
        <v/>
      </c>
      <c r="T164" s="16"/>
      <c r="U164" s="16"/>
      <c r="V164" s="16"/>
      <c r="W164" s="16"/>
      <c r="X164" s="16"/>
      <c r="Y164" s="16"/>
      <c r="Z164" s="16"/>
      <c r="AA164" s="16"/>
      <c r="AB164" s="16"/>
      <c r="AC164" s="16"/>
      <c r="AD164" s="16"/>
    </row>
    <row r="165" spans="1:30" ht="18" customHeight="1" x14ac:dyDescent="0.35">
      <c r="A165" s="211"/>
      <c r="B165" s="211"/>
      <c r="C165" s="211"/>
      <c r="D165" s="211"/>
      <c r="E165" s="211"/>
      <c r="F165" s="211"/>
      <c r="G165" s="211"/>
      <c r="H165" s="212"/>
      <c r="I165" s="211"/>
      <c r="J165" s="443"/>
      <c r="K165" s="283"/>
      <c r="L165" s="211"/>
      <c r="M165" s="211"/>
      <c r="N165" s="211"/>
      <c r="O165" s="211"/>
      <c r="P165" s="510"/>
      <c r="Q165" s="512"/>
      <c r="R165" s="512"/>
      <c r="S165" s="284" t="str">
        <f t="shared" si="1"/>
        <v/>
      </c>
      <c r="T165" s="16"/>
      <c r="U165" s="16"/>
      <c r="V165" s="16"/>
      <c r="W165" s="16"/>
      <c r="X165" s="16"/>
      <c r="Y165" s="16"/>
      <c r="Z165" s="16"/>
      <c r="AA165" s="16"/>
      <c r="AB165" s="16"/>
      <c r="AC165" s="16"/>
      <c r="AD165" s="16"/>
    </row>
    <row r="166" spans="1:30" ht="18" customHeight="1" x14ac:dyDescent="0.35">
      <c r="A166" s="208"/>
      <c r="B166" s="208"/>
      <c r="C166" s="208"/>
      <c r="D166" s="208"/>
      <c r="E166" s="208"/>
      <c r="F166" s="208"/>
      <c r="G166" s="208"/>
      <c r="H166" s="213"/>
      <c r="I166" s="208"/>
      <c r="J166" s="442"/>
      <c r="K166" s="207"/>
      <c r="L166" s="208"/>
      <c r="M166" s="208"/>
      <c r="N166" s="208"/>
      <c r="O166" s="208"/>
      <c r="P166" s="509"/>
      <c r="Q166" s="511"/>
      <c r="R166" s="511"/>
      <c r="S166" s="285" t="str">
        <f t="shared" si="1"/>
        <v/>
      </c>
      <c r="T166" s="16"/>
      <c r="U166" s="16"/>
      <c r="V166" s="16"/>
      <c r="W166" s="16"/>
      <c r="X166" s="16"/>
      <c r="Y166" s="16"/>
      <c r="Z166" s="16"/>
      <c r="AA166" s="16"/>
      <c r="AB166" s="16"/>
      <c r="AC166" s="16"/>
      <c r="AD166" s="16"/>
    </row>
    <row r="167" spans="1:30" ht="18" customHeight="1" x14ac:dyDescent="0.35">
      <c r="A167" s="211"/>
      <c r="B167" s="211"/>
      <c r="C167" s="211"/>
      <c r="D167" s="211"/>
      <c r="E167" s="211"/>
      <c r="F167" s="211"/>
      <c r="G167" s="211"/>
      <c r="H167" s="212"/>
      <c r="I167" s="211"/>
      <c r="J167" s="443"/>
      <c r="K167" s="283"/>
      <c r="L167" s="211"/>
      <c r="M167" s="211"/>
      <c r="N167" s="211"/>
      <c r="O167" s="211"/>
      <c r="P167" s="510"/>
      <c r="Q167" s="512"/>
      <c r="R167" s="512"/>
      <c r="S167" s="284" t="str">
        <f t="shared" si="1"/>
        <v/>
      </c>
      <c r="T167" s="16"/>
      <c r="U167" s="16"/>
      <c r="V167" s="16"/>
      <c r="W167" s="16"/>
      <c r="X167" s="16"/>
      <c r="Y167" s="16"/>
      <c r="Z167" s="16"/>
      <c r="AA167" s="16"/>
      <c r="AB167" s="16"/>
      <c r="AC167" s="16"/>
      <c r="AD167" s="16"/>
    </row>
    <row r="168" spans="1:30" ht="18" customHeight="1" x14ac:dyDescent="0.35">
      <c r="A168" s="208"/>
      <c r="B168" s="208"/>
      <c r="C168" s="208"/>
      <c r="D168" s="208"/>
      <c r="E168" s="208"/>
      <c r="F168" s="208"/>
      <c r="G168" s="208"/>
      <c r="H168" s="213"/>
      <c r="I168" s="208"/>
      <c r="J168" s="442"/>
      <c r="K168" s="207"/>
      <c r="L168" s="208"/>
      <c r="M168" s="208"/>
      <c r="N168" s="208"/>
      <c r="O168" s="208"/>
      <c r="P168" s="509"/>
      <c r="Q168" s="511"/>
      <c r="R168" s="511"/>
      <c r="S168" s="285" t="str">
        <f t="shared" si="1"/>
        <v/>
      </c>
      <c r="T168" s="16"/>
      <c r="U168" s="16"/>
      <c r="V168" s="16"/>
      <c r="W168" s="16"/>
      <c r="X168" s="16"/>
      <c r="Y168" s="16"/>
      <c r="Z168" s="16"/>
      <c r="AA168" s="16"/>
      <c r="AB168" s="16"/>
      <c r="AC168" s="16"/>
      <c r="AD168" s="16"/>
    </row>
    <row r="169" spans="1:30" ht="18" customHeight="1" x14ac:dyDescent="0.35">
      <c r="A169" s="211"/>
      <c r="B169" s="211"/>
      <c r="C169" s="211"/>
      <c r="D169" s="211"/>
      <c r="E169" s="211"/>
      <c r="F169" s="211"/>
      <c r="G169" s="211"/>
      <c r="H169" s="212"/>
      <c r="I169" s="211"/>
      <c r="J169" s="443"/>
      <c r="K169" s="283"/>
      <c r="L169" s="211"/>
      <c r="M169" s="211"/>
      <c r="N169" s="211"/>
      <c r="O169" s="211"/>
      <c r="P169" s="510"/>
      <c r="Q169" s="512"/>
      <c r="R169" s="512"/>
      <c r="S169" s="284" t="str">
        <f t="shared" si="1"/>
        <v/>
      </c>
      <c r="T169" s="16"/>
      <c r="U169" s="16"/>
      <c r="V169" s="16"/>
      <c r="W169" s="16"/>
      <c r="X169" s="16"/>
      <c r="Y169" s="16"/>
      <c r="Z169" s="16"/>
      <c r="AA169" s="16"/>
      <c r="AB169" s="16"/>
      <c r="AC169" s="16"/>
      <c r="AD169" s="16"/>
    </row>
    <row r="170" spans="1:30" ht="18" customHeight="1" x14ac:dyDescent="0.35">
      <c r="A170" s="208"/>
      <c r="B170" s="208"/>
      <c r="C170" s="208"/>
      <c r="D170" s="208"/>
      <c r="E170" s="208"/>
      <c r="F170" s="208"/>
      <c r="G170" s="208"/>
      <c r="H170" s="213"/>
      <c r="I170" s="208"/>
      <c r="J170" s="442"/>
      <c r="K170" s="207"/>
      <c r="L170" s="208"/>
      <c r="M170" s="208"/>
      <c r="N170" s="208"/>
      <c r="O170" s="208"/>
      <c r="P170" s="509"/>
      <c r="Q170" s="511"/>
      <c r="R170" s="511"/>
      <c r="S170" s="285" t="str">
        <f t="shared" si="1"/>
        <v/>
      </c>
      <c r="T170" s="16"/>
      <c r="U170" s="16"/>
      <c r="V170" s="16"/>
      <c r="W170" s="16"/>
      <c r="X170" s="16"/>
      <c r="Y170" s="16"/>
      <c r="Z170" s="16"/>
      <c r="AA170" s="16"/>
      <c r="AB170" s="16"/>
      <c r="AC170" s="16"/>
      <c r="AD170" s="16"/>
    </row>
    <row r="171" spans="1:30" ht="18" customHeight="1" x14ac:dyDescent="0.35">
      <c r="A171" s="211"/>
      <c r="B171" s="211"/>
      <c r="C171" s="211"/>
      <c r="D171" s="211"/>
      <c r="E171" s="211"/>
      <c r="F171" s="211"/>
      <c r="G171" s="211"/>
      <c r="H171" s="212"/>
      <c r="I171" s="211"/>
      <c r="J171" s="443"/>
      <c r="K171" s="283"/>
      <c r="L171" s="211"/>
      <c r="M171" s="211"/>
      <c r="N171" s="211"/>
      <c r="O171" s="211"/>
      <c r="P171" s="510"/>
      <c r="Q171" s="512"/>
      <c r="R171" s="512"/>
      <c r="S171" s="284" t="str">
        <f t="shared" si="1"/>
        <v/>
      </c>
      <c r="T171" s="16"/>
      <c r="U171" s="16"/>
      <c r="V171" s="16"/>
      <c r="W171" s="16"/>
      <c r="X171" s="16"/>
      <c r="Y171" s="16"/>
      <c r="Z171" s="16"/>
      <c r="AA171" s="16"/>
      <c r="AB171" s="16"/>
      <c r="AC171" s="16"/>
      <c r="AD171" s="16"/>
    </row>
    <row r="172" spans="1:30" ht="18" customHeight="1" x14ac:dyDescent="0.35">
      <c r="A172" s="208"/>
      <c r="B172" s="208"/>
      <c r="C172" s="208"/>
      <c r="D172" s="208"/>
      <c r="E172" s="208"/>
      <c r="F172" s="208"/>
      <c r="G172" s="208"/>
      <c r="H172" s="213"/>
      <c r="I172" s="208"/>
      <c r="J172" s="442"/>
      <c r="K172" s="207"/>
      <c r="L172" s="208"/>
      <c r="M172" s="208"/>
      <c r="N172" s="208"/>
      <c r="O172" s="208"/>
      <c r="P172" s="509"/>
      <c r="Q172" s="511"/>
      <c r="R172" s="511"/>
      <c r="S172" s="285" t="str">
        <f t="shared" si="1"/>
        <v/>
      </c>
      <c r="T172" s="16"/>
      <c r="U172" s="16"/>
      <c r="V172" s="16"/>
      <c r="W172" s="16"/>
      <c r="X172" s="16"/>
      <c r="Y172" s="16"/>
      <c r="Z172" s="16"/>
      <c r="AA172" s="16"/>
      <c r="AB172" s="16"/>
      <c r="AC172" s="16"/>
      <c r="AD172" s="16"/>
    </row>
    <row r="173" spans="1:30" ht="18" customHeight="1" x14ac:dyDescent="0.35">
      <c r="A173" s="211"/>
      <c r="B173" s="211"/>
      <c r="C173" s="211"/>
      <c r="D173" s="211"/>
      <c r="E173" s="211"/>
      <c r="F173" s="211"/>
      <c r="G173" s="211"/>
      <c r="H173" s="212"/>
      <c r="I173" s="211"/>
      <c r="J173" s="443"/>
      <c r="K173" s="283"/>
      <c r="L173" s="211"/>
      <c r="M173" s="211"/>
      <c r="N173" s="211"/>
      <c r="O173" s="211"/>
      <c r="P173" s="510"/>
      <c r="Q173" s="512"/>
      <c r="R173" s="512"/>
      <c r="S173" s="284" t="str">
        <f t="shared" si="1"/>
        <v/>
      </c>
      <c r="T173" s="16"/>
      <c r="U173" s="16"/>
      <c r="V173" s="16"/>
      <c r="W173" s="16"/>
      <c r="X173" s="16"/>
      <c r="Y173" s="16"/>
      <c r="Z173" s="16"/>
      <c r="AA173" s="16"/>
      <c r="AB173" s="16"/>
      <c r="AC173" s="16"/>
      <c r="AD173" s="16"/>
    </row>
    <row r="174" spans="1:30" ht="18" customHeight="1" x14ac:dyDescent="0.35">
      <c r="A174" s="208"/>
      <c r="B174" s="208"/>
      <c r="C174" s="208"/>
      <c r="D174" s="208"/>
      <c r="E174" s="208"/>
      <c r="F174" s="208"/>
      <c r="G174" s="208"/>
      <c r="H174" s="213"/>
      <c r="I174" s="208"/>
      <c r="J174" s="442"/>
      <c r="K174" s="207"/>
      <c r="L174" s="208"/>
      <c r="M174" s="208"/>
      <c r="N174" s="208"/>
      <c r="O174" s="208"/>
      <c r="P174" s="509"/>
      <c r="Q174" s="511"/>
      <c r="R174" s="511"/>
      <c r="S174" s="285" t="str">
        <f t="shared" si="1"/>
        <v/>
      </c>
      <c r="T174" s="16"/>
      <c r="U174" s="16"/>
      <c r="V174" s="16"/>
      <c r="W174" s="16"/>
      <c r="X174" s="16"/>
      <c r="Y174" s="16"/>
      <c r="Z174" s="16"/>
      <c r="AA174" s="16"/>
      <c r="AB174" s="16"/>
      <c r="AC174" s="16"/>
      <c r="AD174" s="16"/>
    </row>
    <row r="175" spans="1:30" ht="18" customHeight="1" x14ac:dyDescent="0.35">
      <c r="A175" s="211"/>
      <c r="B175" s="211"/>
      <c r="C175" s="211"/>
      <c r="D175" s="211"/>
      <c r="E175" s="211"/>
      <c r="F175" s="211"/>
      <c r="G175" s="211"/>
      <c r="H175" s="212"/>
      <c r="I175" s="211"/>
      <c r="J175" s="443"/>
      <c r="K175" s="283"/>
      <c r="L175" s="211"/>
      <c r="M175" s="211"/>
      <c r="N175" s="211"/>
      <c r="O175" s="211"/>
      <c r="P175" s="510"/>
      <c r="Q175" s="512"/>
      <c r="R175" s="512"/>
      <c r="S175" s="284" t="str">
        <f t="shared" si="1"/>
        <v/>
      </c>
      <c r="T175" s="16"/>
      <c r="U175" s="16"/>
      <c r="V175" s="16"/>
      <c r="W175" s="16"/>
      <c r="X175" s="16"/>
      <c r="Y175" s="16"/>
      <c r="Z175" s="16"/>
      <c r="AA175" s="16"/>
      <c r="AB175" s="16"/>
      <c r="AC175" s="16"/>
      <c r="AD175" s="16"/>
    </row>
    <row r="176" spans="1:30" ht="18" customHeight="1" x14ac:dyDescent="0.35">
      <c r="A176" s="208"/>
      <c r="B176" s="208"/>
      <c r="C176" s="208"/>
      <c r="D176" s="208"/>
      <c r="E176" s="208"/>
      <c r="F176" s="208"/>
      <c r="G176" s="208"/>
      <c r="H176" s="213"/>
      <c r="I176" s="208"/>
      <c r="J176" s="442"/>
      <c r="K176" s="207"/>
      <c r="L176" s="208"/>
      <c r="M176" s="208"/>
      <c r="N176" s="208"/>
      <c r="O176" s="208"/>
      <c r="P176" s="509"/>
      <c r="Q176" s="511"/>
      <c r="R176" s="511"/>
      <c r="S176" s="285" t="str">
        <f t="shared" si="1"/>
        <v/>
      </c>
      <c r="T176" s="16"/>
      <c r="U176" s="16"/>
      <c r="V176" s="16"/>
      <c r="W176" s="16"/>
      <c r="X176" s="16"/>
      <c r="Y176" s="16"/>
      <c r="Z176" s="16"/>
      <c r="AA176" s="16"/>
      <c r="AB176" s="16"/>
      <c r="AC176" s="16"/>
      <c r="AD176" s="16"/>
    </row>
    <row r="177" spans="1:30" ht="18" customHeight="1" x14ac:dyDescent="0.35">
      <c r="A177" s="211"/>
      <c r="B177" s="211"/>
      <c r="C177" s="211"/>
      <c r="D177" s="211"/>
      <c r="E177" s="211"/>
      <c r="F177" s="211"/>
      <c r="G177" s="211"/>
      <c r="H177" s="212"/>
      <c r="I177" s="211"/>
      <c r="J177" s="443"/>
      <c r="K177" s="283"/>
      <c r="L177" s="211"/>
      <c r="M177" s="211"/>
      <c r="N177" s="211"/>
      <c r="O177" s="211"/>
      <c r="P177" s="510"/>
      <c r="Q177" s="512"/>
      <c r="R177" s="512"/>
      <c r="S177" s="284" t="str">
        <f t="shared" si="1"/>
        <v/>
      </c>
      <c r="T177" s="16"/>
      <c r="U177" s="16"/>
      <c r="V177" s="16"/>
      <c r="W177" s="16"/>
      <c r="X177" s="16"/>
      <c r="Y177" s="16"/>
      <c r="Z177" s="16"/>
      <c r="AA177" s="16"/>
      <c r="AB177" s="16"/>
      <c r="AC177" s="16"/>
      <c r="AD177" s="16"/>
    </row>
    <row r="178" spans="1:30" ht="18" customHeight="1" x14ac:dyDescent="0.35">
      <c r="A178" s="208"/>
      <c r="B178" s="208"/>
      <c r="C178" s="208"/>
      <c r="D178" s="208"/>
      <c r="E178" s="208"/>
      <c r="F178" s="208"/>
      <c r="G178" s="208"/>
      <c r="H178" s="213"/>
      <c r="I178" s="208"/>
      <c r="J178" s="442"/>
      <c r="K178" s="207"/>
      <c r="L178" s="208"/>
      <c r="M178" s="208"/>
      <c r="N178" s="208"/>
      <c r="O178" s="208"/>
      <c r="P178" s="509"/>
      <c r="Q178" s="511"/>
      <c r="R178" s="511"/>
      <c r="S178" s="285" t="str">
        <f t="shared" si="1"/>
        <v/>
      </c>
      <c r="T178" s="16"/>
      <c r="U178" s="16"/>
      <c r="V178" s="16"/>
      <c r="W178" s="16"/>
      <c r="X178" s="16"/>
      <c r="Y178" s="16"/>
      <c r="Z178" s="16"/>
      <c r="AA178" s="16"/>
      <c r="AB178" s="16"/>
      <c r="AC178" s="16"/>
      <c r="AD178" s="16"/>
    </row>
    <row r="179" spans="1:30" ht="18" customHeight="1" x14ac:dyDescent="0.35">
      <c r="A179" s="211"/>
      <c r="B179" s="211"/>
      <c r="C179" s="211"/>
      <c r="D179" s="211"/>
      <c r="E179" s="211"/>
      <c r="F179" s="211"/>
      <c r="G179" s="211"/>
      <c r="H179" s="212"/>
      <c r="I179" s="211"/>
      <c r="J179" s="443"/>
      <c r="K179" s="283"/>
      <c r="L179" s="211"/>
      <c r="M179" s="211"/>
      <c r="N179" s="211"/>
      <c r="O179" s="211"/>
      <c r="P179" s="510"/>
      <c r="Q179" s="512"/>
      <c r="R179" s="512"/>
      <c r="S179" s="284" t="str">
        <f t="shared" si="1"/>
        <v/>
      </c>
      <c r="T179" s="16"/>
      <c r="U179" s="16"/>
      <c r="V179" s="16"/>
      <c r="W179" s="16"/>
      <c r="X179" s="16"/>
      <c r="Y179" s="16"/>
      <c r="Z179" s="16"/>
      <c r="AA179" s="16"/>
      <c r="AB179" s="16"/>
      <c r="AC179" s="16"/>
      <c r="AD179" s="16"/>
    </row>
    <row r="180" spans="1:30" ht="18" customHeight="1" x14ac:dyDescent="0.35">
      <c r="A180" s="208"/>
      <c r="B180" s="208"/>
      <c r="C180" s="208"/>
      <c r="D180" s="208"/>
      <c r="E180" s="208"/>
      <c r="F180" s="208"/>
      <c r="G180" s="208"/>
      <c r="H180" s="213"/>
      <c r="I180" s="208"/>
      <c r="J180" s="442"/>
      <c r="K180" s="207"/>
      <c r="L180" s="208"/>
      <c r="M180" s="208"/>
      <c r="N180" s="208"/>
      <c r="O180" s="208"/>
      <c r="P180" s="509"/>
      <c r="Q180" s="511"/>
      <c r="R180" s="511"/>
      <c r="S180" s="285" t="str">
        <f t="shared" si="1"/>
        <v/>
      </c>
      <c r="T180" s="16"/>
      <c r="U180" s="16"/>
      <c r="V180" s="16"/>
      <c r="W180" s="16"/>
      <c r="X180" s="16"/>
      <c r="Y180" s="16"/>
      <c r="Z180" s="16"/>
      <c r="AA180" s="16"/>
      <c r="AB180" s="16"/>
      <c r="AC180" s="16"/>
      <c r="AD180" s="16"/>
    </row>
    <row r="181" spans="1:30" ht="18" customHeight="1" x14ac:dyDescent="0.35">
      <c r="A181" s="211"/>
      <c r="B181" s="211"/>
      <c r="C181" s="211"/>
      <c r="D181" s="211"/>
      <c r="E181" s="211"/>
      <c r="F181" s="211"/>
      <c r="G181" s="211"/>
      <c r="H181" s="212"/>
      <c r="I181" s="211"/>
      <c r="J181" s="443"/>
      <c r="K181" s="283"/>
      <c r="L181" s="211"/>
      <c r="M181" s="211"/>
      <c r="N181" s="211"/>
      <c r="O181" s="211"/>
      <c r="P181" s="510"/>
      <c r="Q181" s="512"/>
      <c r="R181" s="512"/>
      <c r="S181" s="284" t="str">
        <f t="shared" si="1"/>
        <v/>
      </c>
      <c r="T181" s="16"/>
      <c r="U181" s="16"/>
      <c r="V181" s="16"/>
      <c r="W181" s="16"/>
      <c r="X181" s="16"/>
      <c r="Y181" s="16"/>
      <c r="Z181" s="16"/>
      <c r="AA181" s="16"/>
      <c r="AB181" s="16"/>
      <c r="AC181" s="16"/>
      <c r="AD181" s="16"/>
    </row>
    <row r="182" spans="1:30" ht="18" customHeight="1" x14ac:dyDescent="0.35">
      <c r="A182" s="208"/>
      <c r="B182" s="208"/>
      <c r="C182" s="208"/>
      <c r="D182" s="208"/>
      <c r="E182" s="208"/>
      <c r="F182" s="208"/>
      <c r="G182" s="208"/>
      <c r="H182" s="213"/>
      <c r="I182" s="208"/>
      <c r="J182" s="442"/>
      <c r="K182" s="207"/>
      <c r="L182" s="208"/>
      <c r="M182" s="208"/>
      <c r="N182" s="208"/>
      <c r="O182" s="208"/>
      <c r="P182" s="509"/>
      <c r="Q182" s="511"/>
      <c r="R182" s="511"/>
      <c r="S182" s="285" t="str">
        <f t="shared" si="1"/>
        <v/>
      </c>
      <c r="T182" s="16"/>
      <c r="U182" s="16"/>
      <c r="V182" s="16"/>
      <c r="W182" s="16"/>
      <c r="X182" s="16"/>
      <c r="Y182" s="16"/>
      <c r="Z182" s="16"/>
      <c r="AA182" s="16"/>
      <c r="AB182" s="16"/>
      <c r="AC182" s="16"/>
      <c r="AD182" s="16"/>
    </row>
    <row r="183" spans="1:30" ht="18" customHeight="1" x14ac:dyDescent="0.35">
      <c r="A183" s="211"/>
      <c r="B183" s="211"/>
      <c r="C183" s="211"/>
      <c r="D183" s="211"/>
      <c r="E183" s="211"/>
      <c r="F183" s="211"/>
      <c r="G183" s="211"/>
      <c r="H183" s="212"/>
      <c r="I183" s="211"/>
      <c r="J183" s="443"/>
      <c r="K183" s="283"/>
      <c r="L183" s="211"/>
      <c r="M183" s="211"/>
      <c r="N183" s="211"/>
      <c r="O183" s="211"/>
      <c r="P183" s="510"/>
      <c r="Q183" s="512"/>
      <c r="R183" s="512"/>
      <c r="S183" s="284" t="str">
        <f t="shared" si="1"/>
        <v/>
      </c>
      <c r="T183" s="16"/>
      <c r="U183" s="16"/>
      <c r="V183" s="16"/>
      <c r="W183" s="16"/>
      <c r="X183" s="16"/>
      <c r="Y183" s="16"/>
      <c r="Z183" s="16"/>
      <c r="AA183" s="16"/>
      <c r="AB183" s="16"/>
      <c r="AC183" s="16"/>
      <c r="AD183" s="16"/>
    </row>
    <row r="184" spans="1:30" ht="18" customHeight="1" x14ac:dyDescent="0.35">
      <c r="A184" s="208"/>
      <c r="B184" s="208"/>
      <c r="C184" s="208"/>
      <c r="D184" s="208"/>
      <c r="E184" s="208"/>
      <c r="F184" s="208"/>
      <c r="G184" s="208"/>
      <c r="H184" s="213"/>
      <c r="I184" s="208"/>
      <c r="J184" s="442"/>
      <c r="K184" s="207"/>
      <c r="L184" s="208"/>
      <c r="M184" s="208"/>
      <c r="N184" s="208"/>
      <c r="O184" s="208"/>
      <c r="P184" s="509"/>
      <c r="Q184" s="511"/>
      <c r="R184" s="511"/>
      <c r="S184" s="285" t="str">
        <f t="shared" si="1"/>
        <v/>
      </c>
      <c r="T184" s="16"/>
      <c r="U184" s="16"/>
      <c r="V184" s="16"/>
      <c r="W184" s="16"/>
      <c r="X184" s="16"/>
      <c r="Y184" s="16"/>
      <c r="Z184" s="16"/>
      <c r="AA184" s="16"/>
      <c r="AB184" s="16"/>
      <c r="AC184" s="16"/>
      <c r="AD184" s="16"/>
    </row>
    <row r="185" spans="1:30" ht="18" customHeight="1" x14ac:dyDescent="0.35">
      <c r="A185" s="211"/>
      <c r="B185" s="211"/>
      <c r="C185" s="211"/>
      <c r="D185" s="211"/>
      <c r="E185" s="211"/>
      <c r="F185" s="211"/>
      <c r="G185" s="211"/>
      <c r="H185" s="212"/>
      <c r="I185" s="211"/>
      <c r="J185" s="443"/>
      <c r="K185" s="283"/>
      <c r="L185" s="211"/>
      <c r="M185" s="211"/>
      <c r="N185" s="211"/>
      <c r="O185" s="211"/>
      <c r="P185" s="510"/>
      <c r="Q185" s="512"/>
      <c r="R185" s="512"/>
      <c r="S185" s="284" t="str">
        <f t="shared" si="1"/>
        <v/>
      </c>
      <c r="T185" s="16"/>
      <c r="U185" s="16"/>
      <c r="V185" s="16"/>
      <c r="W185" s="16"/>
      <c r="X185" s="16"/>
      <c r="Y185" s="16"/>
      <c r="Z185" s="16"/>
      <c r="AA185" s="16"/>
      <c r="AB185" s="16"/>
      <c r="AC185" s="16"/>
      <c r="AD185" s="16"/>
    </row>
    <row r="186" spans="1:30" ht="18" customHeight="1" x14ac:dyDescent="0.35">
      <c r="A186" s="208"/>
      <c r="B186" s="208"/>
      <c r="C186" s="208"/>
      <c r="D186" s="208"/>
      <c r="E186" s="208"/>
      <c r="F186" s="208"/>
      <c r="G186" s="208"/>
      <c r="H186" s="213"/>
      <c r="I186" s="208"/>
      <c r="J186" s="442"/>
      <c r="K186" s="207"/>
      <c r="L186" s="208"/>
      <c r="M186" s="208"/>
      <c r="N186" s="208"/>
      <c r="O186" s="208"/>
      <c r="P186" s="509"/>
      <c r="Q186" s="511"/>
      <c r="R186" s="511"/>
      <c r="S186" s="285" t="str">
        <f t="shared" si="1"/>
        <v/>
      </c>
      <c r="T186" s="16"/>
      <c r="U186" s="16"/>
      <c r="V186" s="16"/>
      <c r="W186" s="16"/>
      <c r="X186" s="16"/>
      <c r="Y186" s="16"/>
      <c r="Z186" s="16"/>
      <c r="AA186" s="16"/>
      <c r="AB186" s="16"/>
      <c r="AC186" s="16"/>
      <c r="AD186" s="16"/>
    </row>
    <row r="187" spans="1:30" ht="18" customHeight="1" x14ac:dyDescent="0.35">
      <c r="A187" s="211"/>
      <c r="B187" s="211"/>
      <c r="C187" s="211"/>
      <c r="D187" s="211"/>
      <c r="E187" s="211"/>
      <c r="F187" s="211"/>
      <c r="G187" s="211"/>
      <c r="H187" s="212"/>
      <c r="I187" s="211"/>
      <c r="J187" s="443"/>
      <c r="K187" s="283"/>
      <c r="L187" s="211"/>
      <c r="M187" s="211"/>
      <c r="N187" s="211"/>
      <c r="O187" s="211"/>
      <c r="P187" s="510"/>
      <c r="Q187" s="512"/>
      <c r="R187" s="512"/>
      <c r="S187" s="284" t="str">
        <f t="shared" si="1"/>
        <v/>
      </c>
      <c r="T187" s="16"/>
      <c r="U187" s="16"/>
      <c r="V187" s="16"/>
      <c r="W187" s="16"/>
      <c r="X187" s="16"/>
      <c r="Y187" s="16"/>
      <c r="Z187" s="16"/>
      <c r="AA187" s="16"/>
      <c r="AB187" s="16"/>
      <c r="AC187" s="16"/>
      <c r="AD187" s="16"/>
    </row>
    <row r="188" spans="1:30" ht="18" customHeight="1" x14ac:dyDescent="0.35">
      <c r="A188" s="208"/>
      <c r="B188" s="208"/>
      <c r="C188" s="208"/>
      <c r="D188" s="208"/>
      <c r="E188" s="208"/>
      <c r="F188" s="208"/>
      <c r="G188" s="208"/>
      <c r="H188" s="213"/>
      <c r="I188" s="208"/>
      <c r="J188" s="442"/>
      <c r="K188" s="207"/>
      <c r="L188" s="208"/>
      <c r="M188" s="208"/>
      <c r="N188" s="208"/>
      <c r="O188" s="208"/>
      <c r="P188" s="509"/>
      <c r="Q188" s="511"/>
      <c r="R188" s="511"/>
      <c r="S188" s="285" t="str">
        <f t="shared" si="1"/>
        <v/>
      </c>
      <c r="T188" s="16"/>
      <c r="U188" s="16"/>
      <c r="V188" s="16"/>
      <c r="W188" s="16"/>
      <c r="X188" s="16"/>
      <c r="Y188" s="16"/>
      <c r="Z188" s="16"/>
      <c r="AA188" s="16"/>
      <c r="AB188" s="16"/>
      <c r="AC188" s="16"/>
      <c r="AD188" s="16"/>
    </row>
    <row r="189" spans="1:30" ht="18" customHeight="1" x14ac:dyDescent="0.35">
      <c r="A189" s="211"/>
      <c r="B189" s="211"/>
      <c r="C189" s="211"/>
      <c r="D189" s="211"/>
      <c r="E189" s="211"/>
      <c r="F189" s="211"/>
      <c r="G189" s="211"/>
      <c r="H189" s="212"/>
      <c r="I189" s="211"/>
      <c r="J189" s="443"/>
      <c r="K189" s="283"/>
      <c r="L189" s="211"/>
      <c r="M189" s="211"/>
      <c r="N189" s="211"/>
      <c r="O189" s="211"/>
      <c r="P189" s="510"/>
      <c r="Q189" s="512"/>
      <c r="R189" s="512"/>
      <c r="S189" s="284" t="str">
        <f t="shared" si="1"/>
        <v/>
      </c>
      <c r="T189" s="16"/>
      <c r="U189" s="16"/>
      <c r="V189" s="16"/>
      <c r="W189" s="16"/>
      <c r="X189" s="16"/>
      <c r="Y189" s="16"/>
      <c r="Z189" s="16"/>
      <c r="AA189" s="16"/>
      <c r="AB189" s="16"/>
      <c r="AC189" s="16"/>
      <c r="AD189" s="16"/>
    </row>
    <row r="190" spans="1:30" ht="18" customHeight="1" x14ac:dyDescent="0.35">
      <c r="A190" s="208"/>
      <c r="B190" s="208"/>
      <c r="C190" s="208"/>
      <c r="D190" s="208"/>
      <c r="E190" s="208"/>
      <c r="F190" s="208"/>
      <c r="G190" s="208"/>
      <c r="H190" s="213"/>
      <c r="I190" s="208"/>
      <c r="J190" s="442"/>
      <c r="K190" s="207"/>
      <c r="L190" s="208"/>
      <c r="M190" s="208"/>
      <c r="N190" s="208"/>
      <c r="O190" s="208"/>
      <c r="P190" s="509"/>
      <c r="Q190" s="511"/>
      <c r="R190" s="511"/>
      <c r="S190" s="285" t="str">
        <f t="shared" si="1"/>
        <v/>
      </c>
      <c r="T190" s="16"/>
      <c r="U190" s="16"/>
      <c r="V190" s="16"/>
      <c r="W190" s="16"/>
      <c r="X190" s="16"/>
      <c r="Y190" s="16"/>
      <c r="Z190" s="16"/>
      <c r="AA190" s="16"/>
      <c r="AB190" s="16"/>
      <c r="AC190" s="16"/>
      <c r="AD190" s="16"/>
    </row>
    <row r="191" spans="1:30" ht="18" customHeight="1" x14ac:dyDescent="0.35">
      <c r="A191" s="211"/>
      <c r="B191" s="211"/>
      <c r="C191" s="211"/>
      <c r="D191" s="211"/>
      <c r="E191" s="211"/>
      <c r="F191" s="211"/>
      <c r="G191" s="211"/>
      <c r="H191" s="212"/>
      <c r="I191" s="211"/>
      <c r="J191" s="443"/>
      <c r="K191" s="283"/>
      <c r="L191" s="211"/>
      <c r="M191" s="211"/>
      <c r="N191" s="211"/>
      <c r="O191" s="211"/>
      <c r="P191" s="510"/>
      <c r="Q191" s="512"/>
      <c r="R191" s="512"/>
      <c r="S191" s="284" t="str">
        <f t="shared" si="1"/>
        <v/>
      </c>
      <c r="T191" s="16"/>
      <c r="U191" s="16"/>
      <c r="V191" s="16"/>
      <c r="W191" s="16"/>
      <c r="X191" s="16"/>
      <c r="Y191" s="16"/>
      <c r="Z191" s="16"/>
      <c r="AA191" s="16"/>
      <c r="AB191" s="16"/>
      <c r="AC191" s="16"/>
      <c r="AD191" s="16"/>
    </row>
    <row r="192" spans="1:30" ht="18" customHeight="1" x14ac:dyDescent="0.35">
      <c r="A192" s="208"/>
      <c r="B192" s="208"/>
      <c r="C192" s="208"/>
      <c r="D192" s="208"/>
      <c r="E192" s="208"/>
      <c r="F192" s="208"/>
      <c r="G192" s="208"/>
      <c r="H192" s="213"/>
      <c r="I192" s="208"/>
      <c r="J192" s="442"/>
      <c r="K192" s="207"/>
      <c r="L192" s="208"/>
      <c r="M192" s="208"/>
      <c r="N192" s="208"/>
      <c r="O192" s="208"/>
      <c r="P192" s="509"/>
      <c r="Q192" s="511"/>
      <c r="R192" s="511"/>
      <c r="S192" s="285" t="str">
        <f t="shared" si="1"/>
        <v/>
      </c>
      <c r="T192" s="16"/>
      <c r="U192" s="16"/>
      <c r="V192" s="16"/>
      <c r="W192" s="16"/>
      <c r="X192" s="16"/>
      <c r="Y192" s="16"/>
      <c r="Z192" s="16"/>
      <c r="AA192" s="16"/>
      <c r="AB192" s="16"/>
      <c r="AC192" s="16"/>
      <c r="AD192" s="16"/>
    </row>
    <row r="193" spans="1:30" ht="18" customHeight="1" x14ac:dyDescent="0.35">
      <c r="A193" s="211"/>
      <c r="B193" s="211"/>
      <c r="C193" s="211"/>
      <c r="D193" s="211"/>
      <c r="E193" s="211"/>
      <c r="F193" s="211"/>
      <c r="G193" s="211"/>
      <c r="H193" s="212"/>
      <c r="I193" s="211"/>
      <c r="J193" s="443"/>
      <c r="K193" s="283"/>
      <c r="L193" s="211"/>
      <c r="M193" s="211"/>
      <c r="N193" s="211"/>
      <c r="O193" s="211"/>
      <c r="P193" s="510"/>
      <c r="Q193" s="512"/>
      <c r="R193" s="512"/>
      <c r="S193" s="284" t="str">
        <f t="shared" si="1"/>
        <v/>
      </c>
      <c r="T193" s="16"/>
      <c r="U193" s="16"/>
      <c r="V193" s="16"/>
      <c r="W193" s="16"/>
      <c r="X193" s="16"/>
      <c r="Y193" s="16"/>
      <c r="Z193" s="16"/>
      <c r="AA193" s="16"/>
      <c r="AB193" s="16"/>
      <c r="AC193" s="16"/>
      <c r="AD193" s="16"/>
    </row>
    <row r="194" spans="1:30" ht="18" customHeight="1" x14ac:dyDescent="0.35">
      <c r="A194" s="208"/>
      <c r="B194" s="208"/>
      <c r="C194" s="208"/>
      <c r="D194" s="208"/>
      <c r="E194" s="208"/>
      <c r="F194" s="208"/>
      <c r="G194" s="208"/>
      <c r="H194" s="213"/>
      <c r="I194" s="208"/>
      <c r="J194" s="442"/>
      <c r="K194" s="207"/>
      <c r="L194" s="208"/>
      <c r="M194" s="208"/>
      <c r="N194" s="208"/>
      <c r="O194" s="208"/>
      <c r="P194" s="509"/>
      <c r="Q194" s="511"/>
      <c r="R194" s="511"/>
      <c r="S194" s="285" t="str">
        <f t="shared" si="1"/>
        <v/>
      </c>
      <c r="T194" s="16"/>
      <c r="U194" s="16"/>
      <c r="V194" s="16"/>
      <c r="W194" s="16"/>
      <c r="X194" s="16"/>
      <c r="Y194" s="16"/>
      <c r="Z194" s="16"/>
      <c r="AA194" s="16"/>
      <c r="AB194" s="16"/>
      <c r="AC194" s="16"/>
      <c r="AD194" s="16"/>
    </row>
    <row r="195" spans="1:30" ht="18" customHeight="1" x14ac:dyDescent="0.35">
      <c r="A195" s="211"/>
      <c r="B195" s="211"/>
      <c r="C195" s="211"/>
      <c r="D195" s="211"/>
      <c r="E195" s="211"/>
      <c r="F195" s="211"/>
      <c r="G195" s="211"/>
      <c r="H195" s="212"/>
      <c r="I195" s="211"/>
      <c r="J195" s="443"/>
      <c r="K195" s="283"/>
      <c r="L195" s="211"/>
      <c r="M195" s="211"/>
      <c r="N195" s="211"/>
      <c r="O195" s="211"/>
      <c r="P195" s="510"/>
      <c r="Q195" s="512"/>
      <c r="R195" s="512"/>
      <c r="S195" s="284" t="str">
        <f t="shared" si="1"/>
        <v/>
      </c>
      <c r="T195" s="16"/>
      <c r="U195" s="16"/>
      <c r="V195" s="16"/>
      <c r="W195" s="16"/>
      <c r="X195" s="16"/>
      <c r="Y195" s="16"/>
      <c r="Z195" s="16"/>
      <c r="AA195" s="16"/>
      <c r="AB195" s="16"/>
      <c r="AC195" s="16"/>
      <c r="AD195" s="16"/>
    </row>
    <row r="196" spans="1:30" ht="18" customHeight="1" x14ac:dyDescent="0.35">
      <c r="A196" s="208"/>
      <c r="B196" s="208"/>
      <c r="C196" s="208"/>
      <c r="D196" s="208"/>
      <c r="E196" s="208"/>
      <c r="F196" s="208"/>
      <c r="G196" s="208"/>
      <c r="H196" s="213"/>
      <c r="I196" s="208"/>
      <c r="J196" s="442"/>
      <c r="K196" s="207"/>
      <c r="L196" s="208"/>
      <c r="M196" s="208"/>
      <c r="N196" s="208"/>
      <c r="O196" s="208"/>
      <c r="P196" s="509"/>
      <c r="Q196" s="511"/>
      <c r="R196" s="511"/>
      <c r="S196" s="285" t="str">
        <f t="shared" si="1"/>
        <v/>
      </c>
      <c r="T196" s="16"/>
      <c r="U196" s="16"/>
      <c r="V196" s="16"/>
      <c r="W196" s="16"/>
      <c r="X196" s="16"/>
      <c r="Y196" s="16"/>
      <c r="Z196" s="16"/>
      <c r="AA196" s="16"/>
      <c r="AB196" s="16"/>
      <c r="AC196" s="16"/>
      <c r="AD196" s="16"/>
    </row>
    <row r="197" spans="1:30" ht="18" customHeight="1" x14ac:dyDescent="0.35">
      <c r="A197" s="211"/>
      <c r="B197" s="211"/>
      <c r="C197" s="211"/>
      <c r="D197" s="211"/>
      <c r="E197" s="211"/>
      <c r="F197" s="211"/>
      <c r="G197" s="211"/>
      <c r="H197" s="212"/>
      <c r="I197" s="211"/>
      <c r="J197" s="443"/>
      <c r="K197" s="283"/>
      <c r="L197" s="211"/>
      <c r="M197" s="211"/>
      <c r="N197" s="211"/>
      <c r="O197" s="211"/>
      <c r="P197" s="510"/>
      <c r="Q197" s="512"/>
      <c r="R197" s="512"/>
      <c r="S197" s="284" t="str">
        <f t="shared" si="1"/>
        <v/>
      </c>
      <c r="T197" s="16"/>
      <c r="U197" s="16"/>
      <c r="V197" s="16"/>
      <c r="W197" s="16"/>
      <c r="X197" s="16"/>
      <c r="Y197" s="16"/>
      <c r="Z197" s="16"/>
      <c r="AA197" s="16"/>
      <c r="AB197" s="16"/>
      <c r="AC197" s="16"/>
      <c r="AD197" s="16"/>
    </row>
    <row r="198" spans="1:30" ht="18" customHeight="1" x14ac:dyDescent="0.35">
      <c r="A198" s="208"/>
      <c r="B198" s="208"/>
      <c r="C198" s="208"/>
      <c r="D198" s="208"/>
      <c r="E198" s="208"/>
      <c r="F198" s="208"/>
      <c r="G198" s="208"/>
      <c r="H198" s="213"/>
      <c r="I198" s="208"/>
      <c r="J198" s="442"/>
      <c r="K198" s="207"/>
      <c r="L198" s="208"/>
      <c r="M198" s="208"/>
      <c r="N198" s="208"/>
      <c r="O198" s="208"/>
      <c r="P198" s="509"/>
      <c r="Q198" s="511"/>
      <c r="R198" s="511"/>
      <c r="S198" s="285" t="str">
        <f t="shared" si="1"/>
        <v/>
      </c>
      <c r="T198" s="16"/>
      <c r="U198" s="16"/>
      <c r="V198" s="16"/>
      <c r="W198" s="16"/>
      <c r="X198" s="16"/>
      <c r="Y198" s="16"/>
      <c r="Z198" s="16"/>
      <c r="AA198" s="16"/>
      <c r="AB198" s="16"/>
      <c r="AC198" s="16"/>
      <c r="AD198" s="16"/>
    </row>
    <row r="199" spans="1:30" ht="18" customHeight="1" x14ac:dyDescent="0.35">
      <c r="A199" s="211"/>
      <c r="B199" s="211"/>
      <c r="C199" s="211"/>
      <c r="D199" s="211"/>
      <c r="E199" s="211"/>
      <c r="F199" s="211"/>
      <c r="G199" s="211"/>
      <c r="H199" s="212"/>
      <c r="I199" s="211"/>
      <c r="J199" s="443"/>
      <c r="K199" s="283"/>
      <c r="L199" s="211"/>
      <c r="M199" s="211"/>
      <c r="N199" s="211"/>
      <c r="O199" s="211"/>
      <c r="P199" s="510"/>
      <c r="Q199" s="512"/>
      <c r="R199" s="512"/>
      <c r="S199" s="284" t="str">
        <f t="shared" si="1"/>
        <v/>
      </c>
      <c r="T199" s="16"/>
      <c r="U199" s="16"/>
      <c r="V199" s="16"/>
      <c r="W199" s="16"/>
      <c r="X199" s="16"/>
      <c r="Y199" s="16"/>
      <c r="Z199" s="16"/>
      <c r="AA199" s="16"/>
      <c r="AB199" s="16"/>
      <c r="AC199" s="16"/>
      <c r="AD199" s="16"/>
    </row>
    <row r="200" spans="1:30" ht="18" customHeight="1" x14ac:dyDescent="0.35">
      <c r="A200" s="208"/>
      <c r="B200" s="208"/>
      <c r="C200" s="208"/>
      <c r="D200" s="208"/>
      <c r="E200" s="208"/>
      <c r="F200" s="208"/>
      <c r="G200" s="208"/>
      <c r="H200" s="213"/>
      <c r="I200" s="208"/>
      <c r="J200" s="442"/>
      <c r="K200" s="207"/>
      <c r="L200" s="208"/>
      <c r="M200" s="208"/>
      <c r="N200" s="208"/>
      <c r="O200" s="208"/>
      <c r="P200" s="509"/>
      <c r="Q200" s="511"/>
      <c r="R200" s="511"/>
      <c r="S200" s="285" t="str">
        <f t="shared" si="1"/>
        <v/>
      </c>
      <c r="T200" s="16"/>
      <c r="U200" s="16"/>
      <c r="V200" s="16"/>
      <c r="W200" s="16"/>
      <c r="X200" s="16"/>
      <c r="Y200" s="16"/>
      <c r="Z200" s="16"/>
      <c r="AA200" s="16"/>
      <c r="AB200" s="16"/>
      <c r="AC200" s="16"/>
      <c r="AD200" s="16"/>
    </row>
    <row r="201" spans="1:30" ht="18" customHeight="1" x14ac:dyDescent="0.35">
      <c r="A201" s="211"/>
      <c r="B201" s="211"/>
      <c r="C201" s="211"/>
      <c r="D201" s="211"/>
      <c r="E201" s="211"/>
      <c r="F201" s="211"/>
      <c r="G201" s="211"/>
      <c r="H201" s="212"/>
      <c r="I201" s="211"/>
      <c r="J201" s="443"/>
      <c r="K201" s="283"/>
      <c r="L201" s="211"/>
      <c r="M201" s="211"/>
      <c r="N201" s="211"/>
      <c r="O201" s="211"/>
      <c r="P201" s="510"/>
      <c r="Q201" s="512"/>
      <c r="R201" s="512"/>
      <c r="S201" s="284" t="str">
        <f t="shared" si="1"/>
        <v/>
      </c>
      <c r="T201" s="16"/>
      <c r="U201" s="16"/>
      <c r="V201" s="16"/>
      <c r="W201" s="16"/>
      <c r="X201" s="16"/>
      <c r="Y201" s="16"/>
      <c r="Z201" s="16"/>
      <c r="AA201" s="16"/>
      <c r="AB201" s="16"/>
      <c r="AC201" s="16"/>
      <c r="AD201" s="16"/>
    </row>
    <row r="202" spans="1:30" ht="18" customHeight="1" x14ac:dyDescent="0.35">
      <c r="A202" s="208"/>
      <c r="B202" s="208"/>
      <c r="C202" s="208"/>
      <c r="D202" s="208"/>
      <c r="E202" s="208"/>
      <c r="F202" s="208"/>
      <c r="G202" s="208"/>
      <c r="H202" s="213"/>
      <c r="I202" s="208"/>
      <c r="J202" s="442"/>
      <c r="K202" s="207"/>
      <c r="L202" s="208"/>
      <c r="M202" s="208"/>
      <c r="N202" s="208"/>
      <c r="O202" s="208"/>
      <c r="P202" s="509"/>
      <c r="Q202" s="511"/>
      <c r="R202" s="511"/>
      <c r="S202" s="285" t="str">
        <f t="shared" si="1"/>
        <v/>
      </c>
      <c r="T202" s="16"/>
      <c r="U202" s="16"/>
      <c r="V202" s="16"/>
      <c r="W202" s="16"/>
      <c r="X202" s="16"/>
      <c r="Y202" s="16"/>
      <c r="Z202" s="16"/>
      <c r="AA202" s="16"/>
      <c r="AB202" s="16"/>
      <c r="AC202" s="16"/>
      <c r="AD202" s="16"/>
    </row>
    <row r="203" spans="1:30" ht="18" customHeight="1" x14ac:dyDescent="0.35">
      <c r="A203" s="211"/>
      <c r="B203" s="211"/>
      <c r="C203" s="211"/>
      <c r="D203" s="211"/>
      <c r="E203" s="211"/>
      <c r="F203" s="211"/>
      <c r="G203" s="211"/>
      <c r="H203" s="212"/>
      <c r="I203" s="211"/>
      <c r="J203" s="443"/>
      <c r="K203" s="283"/>
      <c r="L203" s="211"/>
      <c r="M203" s="211"/>
      <c r="N203" s="211"/>
      <c r="O203" s="211"/>
      <c r="P203" s="510"/>
      <c r="Q203" s="512"/>
      <c r="R203" s="512"/>
      <c r="S203" s="284" t="str">
        <f t="shared" si="1"/>
        <v/>
      </c>
      <c r="T203" s="16"/>
      <c r="U203" s="16"/>
      <c r="V203" s="16"/>
      <c r="W203" s="16"/>
      <c r="X203" s="16"/>
      <c r="Y203" s="16"/>
      <c r="Z203" s="16"/>
      <c r="AA203" s="16"/>
      <c r="AB203" s="16"/>
      <c r="AC203" s="16"/>
      <c r="AD203" s="16"/>
    </row>
    <row r="204" spans="1:30" ht="18" customHeight="1" x14ac:dyDescent="0.35">
      <c r="A204" s="208"/>
      <c r="B204" s="208"/>
      <c r="C204" s="208"/>
      <c r="D204" s="208"/>
      <c r="E204" s="208"/>
      <c r="F204" s="208"/>
      <c r="G204" s="208"/>
      <c r="H204" s="213"/>
      <c r="I204" s="208"/>
      <c r="J204" s="442"/>
      <c r="K204" s="207"/>
      <c r="L204" s="208"/>
      <c r="M204" s="208"/>
      <c r="N204" s="208"/>
      <c r="O204" s="208"/>
      <c r="P204" s="509"/>
      <c r="Q204" s="511"/>
      <c r="R204" s="511"/>
      <c r="S204" s="285" t="str">
        <f t="shared" si="1"/>
        <v/>
      </c>
      <c r="T204" s="16"/>
      <c r="U204" s="16"/>
      <c r="V204" s="16"/>
      <c r="W204" s="16"/>
      <c r="X204" s="16"/>
      <c r="Y204" s="16"/>
      <c r="Z204" s="16"/>
      <c r="AA204" s="16"/>
      <c r="AB204" s="16"/>
      <c r="AC204" s="16"/>
      <c r="AD204" s="16"/>
    </row>
    <row r="205" spans="1:30" ht="18" customHeight="1" x14ac:dyDescent="0.35">
      <c r="A205" s="211"/>
      <c r="B205" s="211"/>
      <c r="C205" s="211"/>
      <c r="D205" s="211"/>
      <c r="E205" s="211"/>
      <c r="F205" s="211"/>
      <c r="G205" s="211"/>
      <c r="H205" s="212"/>
      <c r="I205" s="211"/>
      <c r="J205" s="443"/>
      <c r="K205" s="283"/>
      <c r="L205" s="211"/>
      <c r="M205" s="211"/>
      <c r="N205" s="211"/>
      <c r="O205" s="211"/>
      <c r="P205" s="510"/>
      <c r="Q205" s="512"/>
      <c r="R205" s="512"/>
      <c r="S205" s="284" t="str">
        <f t="shared" si="1"/>
        <v/>
      </c>
      <c r="T205" s="16"/>
      <c r="U205" s="16"/>
      <c r="V205" s="16"/>
      <c r="W205" s="16"/>
      <c r="X205" s="16"/>
      <c r="Y205" s="16"/>
      <c r="Z205" s="16"/>
      <c r="AA205" s="16"/>
      <c r="AB205" s="16"/>
      <c r="AC205" s="16"/>
      <c r="AD205" s="16"/>
    </row>
    <row r="206" spans="1:30" ht="18" customHeight="1" x14ac:dyDescent="0.35">
      <c r="A206" s="208"/>
      <c r="B206" s="208"/>
      <c r="C206" s="208"/>
      <c r="D206" s="208"/>
      <c r="E206" s="208"/>
      <c r="F206" s="208"/>
      <c r="G206" s="208"/>
      <c r="H206" s="213"/>
      <c r="I206" s="208"/>
      <c r="J206" s="442"/>
      <c r="K206" s="207"/>
      <c r="L206" s="208"/>
      <c r="M206" s="208"/>
      <c r="N206" s="208"/>
      <c r="O206" s="208"/>
      <c r="P206" s="509"/>
      <c r="Q206" s="511"/>
      <c r="R206" s="511"/>
      <c r="S206" s="285" t="str">
        <f t="shared" si="1"/>
        <v/>
      </c>
      <c r="T206" s="16"/>
      <c r="U206" s="16"/>
      <c r="V206" s="16"/>
      <c r="W206" s="16"/>
      <c r="X206" s="16"/>
      <c r="Y206" s="16"/>
      <c r="Z206" s="16"/>
      <c r="AA206" s="16"/>
      <c r="AB206" s="16"/>
      <c r="AC206" s="16"/>
      <c r="AD206" s="16"/>
    </row>
    <row r="207" spans="1:30" ht="18" customHeight="1" x14ac:dyDescent="0.35">
      <c r="A207" s="211"/>
      <c r="B207" s="211"/>
      <c r="C207" s="211"/>
      <c r="D207" s="211"/>
      <c r="E207" s="211"/>
      <c r="F207" s="211"/>
      <c r="G207" s="211"/>
      <c r="H207" s="212"/>
      <c r="I207" s="211"/>
      <c r="J207" s="443"/>
      <c r="K207" s="283"/>
      <c r="L207" s="211"/>
      <c r="M207" s="211"/>
      <c r="N207" s="211"/>
      <c r="O207" s="211"/>
      <c r="P207" s="510"/>
      <c r="Q207" s="512"/>
      <c r="R207" s="512"/>
      <c r="S207" s="284" t="str">
        <f t="shared" si="1"/>
        <v/>
      </c>
      <c r="T207" s="16"/>
      <c r="U207" s="16"/>
      <c r="V207" s="16"/>
      <c r="W207" s="16"/>
      <c r="X207" s="16"/>
      <c r="Y207" s="16"/>
      <c r="Z207" s="16"/>
      <c r="AA207" s="16"/>
      <c r="AB207" s="16"/>
      <c r="AC207" s="16"/>
      <c r="AD207" s="16"/>
    </row>
    <row r="208" spans="1:30" ht="18" customHeight="1" x14ac:dyDescent="0.35">
      <c r="A208" s="208"/>
      <c r="B208" s="208"/>
      <c r="C208" s="208"/>
      <c r="D208" s="208"/>
      <c r="E208" s="208"/>
      <c r="F208" s="208"/>
      <c r="G208" s="208"/>
      <c r="H208" s="213"/>
      <c r="I208" s="208"/>
      <c r="J208" s="442"/>
      <c r="K208" s="207"/>
      <c r="L208" s="208"/>
      <c r="M208" s="208"/>
      <c r="N208" s="208"/>
      <c r="O208" s="208"/>
      <c r="P208" s="509"/>
      <c r="Q208" s="511"/>
      <c r="R208" s="511"/>
      <c r="S208" s="285" t="str">
        <f t="shared" si="1"/>
        <v/>
      </c>
      <c r="T208" s="16"/>
      <c r="U208" s="16"/>
      <c r="V208" s="16"/>
      <c r="W208" s="16"/>
      <c r="X208" s="16"/>
      <c r="Y208" s="16"/>
      <c r="Z208" s="16"/>
      <c r="AA208" s="16"/>
      <c r="AB208" s="16"/>
      <c r="AC208" s="16"/>
      <c r="AD208" s="16"/>
    </row>
    <row r="209" spans="1:30" ht="18" customHeight="1" x14ac:dyDescent="0.35">
      <c r="A209" s="211"/>
      <c r="B209" s="211"/>
      <c r="C209" s="211"/>
      <c r="D209" s="211"/>
      <c r="E209" s="211"/>
      <c r="F209" s="211"/>
      <c r="G209" s="211"/>
      <c r="H209" s="212"/>
      <c r="I209" s="211"/>
      <c r="J209" s="443"/>
      <c r="K209" s="283"/>
      <c r="L209" s="211"/>
      <c r="M209" s="211"/>
      <c r="N209" s="211"/>
      <c r="O209" s="211"/>
      <c r="P209" s="510"/>
      <c r="Q209" s="512"/>
      <c r="R209" s="512"/>
      <c r="S209" s="284" t="str">
        <f t="shared" si="1"/>
        <v/>
      </c>
      <c r="T209" s="16"/>
      <c r="U209" s="16"/>
      <c r="V209" s="16"/>
      <c r="W209" s="16"/>
      <c r="X209" s="16"/>
      <c r="Y209" s="16"/>
      <c r="Z209" s="16"/>
      <c r="AA209" s="16"/>
      <c r="AB209" s="16"/>
      <c r="AC209" s="16"/>
      <c r="AD209" s="16"/>
    </row>
    <row r="210" spans="1:30" ht="18" customHeight="1" x14ac:dyDescent="0.35">
      <c r="A210" s="208"/>
      <c r="B210" s="208"/>
      <c r="C210" s="208"/>
      <c r="D210" s="208"/>
      <c r="E210" s="208"/>
      <c r="F210" s="208"/>
      <c r="G210" s="208"/>
      <c r="H210" s="213"/>
      <c r="I210" s="208"/>
      <c r="J210" s="442"/>
      <c r="K210" s="207"/>
      <c r="L210" s="208"/>
      <c r="M210" s="208"/>
      <c r="N210" s="208"/>
      <c r="O210" s="208"/>
      <c r="P210" s="509"/>
      <c r="Q210" s="511"/>
      <c r="R210" s="511"/>
      <c r="S210" s="285" t="str">
        <f t="shared" si="1"/>
        <v/>
      </c>
      <c r="T210" s="16"/>
      <c r="U210" s="16"/>
      <c r="V210" s="16"/>
      <c r="W210" s="16"/>
      <c r="X210" s="16"/>
      <c r="Y210" s="16"/>
      <c r="Z210" s="16"/>
      <c r="AA210" s="16"/>
      <c r="AB210" s="16"/>
      <c r="AC210" s="16"/>
      <c r="AD210" s="16"/>
    </row>
    <row r="211" spans="1:30" ht="18" customHeight="1" x14ac:dyDescent="0.35">
      <c r="A211" s="211"/>
      <c r="B211" s="211"/>
      <c r="C211" s="211"/>
      <c r="D211" s="211"/>
      <c r="E211" s="211"/>
      <c r="F211" s="211"/>
      <c r="G211" s="211"/>
      <c r="H211" s="212"/>
      <c r="I211" s="211"/>
      <c r="J211" s="443"/>
      <c r="K211" s="283"/>
      <c r="L211" s="211"/>
      <c r="M211" s="211"/>
      <c r="N211" s="211"/>
      <c r="O211" s="211"/>
      <c r="P211" s="510"/>
      <c r="Q211" s="512"/>
      <c r="R211" s="512"/>
      <c r="S211" s="284" t="str">
        <f t="shared" si="1"/>
        <v/>
      </c>
      <c r="T211" s="16"/>
      <c r="U211" s="16"/>
      <c r="V211" s="16"/>
      <c r="W211" s="16"/>
      <c r="X211" s="16"/>
      <c r="Y211" s="16"/>
      <c r="Z211" s="16"/>
      <c r="AA211" s="16"/>
      <c r="AB211" s="16"/>
      <c r="AC211" s="16"/>
      <c r="AD211" s="16"/>
    </row>
    <row r="212" spans="1:30" ht="18" customHeight="1" x14ac:dyDescent="0.35">
      <c r="A212" s="208"/>
      <c r="B212" s="208"/>
      <c r="C212" s="208"/>
      <c r="D212" s="208"/>
      <c r="E212" s="208"/>
      <c r="F212" s="208"/>
      <c r="G212" s="208"/>
      <c r="H212" s="213"/>
      <c r="I212" s="208"/>
      <c r="J212" s="442"/>
      <c r="K212" s="207"/>
      <c r="L212" s="208"/>
      <c r="M212" s="208"/>
      <c r="N212" s="208"/>
      <c r="O212" s="208"/>
      <c r="P212" s="509"/>
      <c r="Q212" s="511"/>
      <c r="R212" s="511"/>
      <c r="S212" s="285" t="str">
        <f t="shared" si="1"/>
        <v/>
      </c>
      <c r="T212" s="16"/>
      <c r="U212" s="16"/>
      <c r="V212" s="16"/>
      <c r="W212" s="16"/>
      <c r="X212" s="16"/>
      <c r="Y212" s="16"/>
      <c r="Z212" s="16"/>
      <c r="AA212" s="16"/>
      <c r="AB212" s="16"/>
      <c r="AC212" s="16"/>
      <c r="AD212" s="16"/>
    </row>
    <row r="213" spans="1:30" ht="18" customHeight="1" x14ac:dyDescent="0.35">
      <c r="A213" s="211"/>
      <c r="B213" s="211"/>
      <c r="C213" s="211"/>
      <c r="D213" s="211"/>
      <c r="E213" s="211"/>
      <c r="F213" s="211"/>
      <c r="G213" s="211"/>
      <c r="H213" s="212"/>
      <c r="I213" s="211"/>
      <c r="J213" s="443"/>
      <c r="K213" s="283"/>
      <c r="L213" s="211"/>
      <c r="M213" s="211"/>
      <c r="N213" s="211"/>
      <c r="O213" s="211"/>
      <c r="P213" s="510"/>
      <c r="Q213" s="512"/>
      <c r="R213" s="512"/>
      <c r="S213" s="284" t="str">
        <f t="shared" si="1"/>
        <v/>
      </c>
      <c r="T213" s="16"/>
      <c r="U213" s="16"/>
      <c r="V213" s="16"/>
      <c r="W213" s="16"/>
      <c r="X213" s="16"/>
      <c r="Y213" s="16"/>
      <c r="Z213" s="16"/>
      <c r="AA213" s="16"/>
      <c r="AB213" s="16"/>
      <c r="AC213" s="16"/>
      <c r="AD213" s="16"/>
    </row>
    <row r="214" spans="1:30" ht="18" customHeight="1" x14ac:dyDescent="0.35">
      <c r="A214" s="208"/>
      <c r="B214" s="208"/>
      <c r="C214" s="208"/>
      <c r="D214" s="208"/>
      <c r="E214" s="208"/>
      <c r="F214" s="208"/>
      <c r="G214" s="208"/>
      <c r="H214" s="213"/>
      <c r="I214" s="208"/>
      <c r="J214" s="442"/>
      <c r="K214" s="207"/>
      <c r="L214" s="208"/>
      <c r="M214" s="208"/>
      <c r="N214" s="208"/>
      <c r="O214" s="208"/>
      <c r="P214" s="509"/>
      <c r="Q214" s="511"/>
      <c r="R214" s="511"/>
      <c r="S214" s="285" t="str">
        <f t="shared" si="1"/>
        <v/>
      </c>
      <c r="T214" s="16"/>
      <c r="U214" s="16"/>
      <c r="V214" s="16"/>
      <c r="W214" s="16"/>
      <c r="X214" s="16"/>
      <c r="Y214" s="16"/>
      <c r="Z214" s="16"/>
      <c r="AA214" s="16"/>
      <c r="AB214" s="16"/>
      <c r="AC214" s="16"/>
      <c r="AD214" s="16"/>
    </row>
    <row r="215" spans="1:30" ht="18" customHeight="1" x14ac:dyDescent="0.35">
      <c r="A215" s="211"/>
      <c r="B215" s="211"/>
      <c r="C215" s="211"/>
      <c r="D215" s="211"/>
      <c r="E215" s="211"/>
      <c r="F215" s="211"/>
      <c r="G215" s="211"/>
      <c r="H215" s="212"/>
      <c r="I215" s="211"/>
      <c r="J215" s="443"/>
      <c r="K215" s="283"/>
      <c r="L215" s="211"/>
      <c r="M215" s="211"/>
      <c r="N215" s="211"/>
      <c r="O215" s="211"/>
      <c r="P215" s="510"/>
      <c r="Q215" s="512"/>
      <c r="R215" s="512"/>
      <c r="S215" s="284" t="str">
        <f t="shared" si="1"/>
        <v/>
      </c>
      <c r="T215" s="16"/>
      <c r="U215" s="16"/>
      <c r="V215" s="16"/>
      <c r="W215" s="16"/>
      <c r="X215" s="16"/>
      <c r="Y215" s="16"/>
      <c r="Z215" s="16"/>
      <c r="AA215" s="16"/>
      <c r="AB215" s="16"/>
      <c r="AC215" s="16"/>
      <c r="AD215" s="16"/>
    </row>
    <row r="216" spans="1:30" ht="18" customHeight="1" x14ac:dyDescent="0.35">
      <c r="A216" s="208"/>
      <c r="B216" s="208"/>
      <c r="C216" s="208"/>
      <c r="D216" s="208"/>
      <c r="E216" s="208"/>
      <c r="F216" s="208"/>
      <c r="G216" s="208"/>
      <c r="H216" s="213"/>
      <c r="I216" s="208"/>
      <c r="J216" s="442"/>
      <c r="K216" s="207"/>
      <c r="L216" s="208"/>
      <c r="M216" s="208"/>
      <c r="N216" s="208"/>
      <c r="O216" s="208"/>
      <c r="P216" s="509"/>
      <c r="Q216" s="511"/>
      <c r="R216" s="511"/>
      <c r="S216" s="285" t="str">
        <f t="shared" si="1"/>
        <v/>
      </c>
      <c r="T216" s="16"/>
      <c r="U216" s="16"/>
      <c r="V216" s="16"/>
      <c r="W216" s="16"/>
      <c r="X216" s="16"/>
      <c r="Y216" s="16"/>
      <c r="Z216" s="16"/>
      <c r="AA216" s="16"/>
      <c r="AB216" s="16"/>
      <c r="AC216" s="16"/>
      <c r="AD216" s="16"/>
    </row>
    <row r="217" spans="1:30" ht="18" customHeight="1" x14ac:dyDescent="0.35">
      <c r="A217" s="211"/>
      <c r="B217" s="211"/>
      <c r="C217" s="211"/>
      <c r="D217" s="211"/>
      <c r="E217" s="211"/>
      <c r="F217" s="211"/>
      <c r="G217" s="211"/>
      <c r="H217" s="212"/>
      <c r="I217" s="211"/>
      <c r="J217" s="443"/>
      <c r="K217" s="283"/>
      <c r="L217" s="211"/>
      <c r="M217" s="211"/>
      <c r="N217" s="211"/>
      <c r="O217" s="211"/>
      <c r="P217" s="510"/>
      <c r="Q217" s="512"/>
      <c r="R217" s="512"/>
      <c r="S217" s="284" t="str">
        <f t="shared" si="1"/>
        <v/>
      </c>
      <c r="T217" s="16"/>
      <c r="U217" s="16"/>
      <c r="V217" s="16"/>
      <c r="W217" s="16"/>
      <c r="X217" s="16"/>
      <c r="Y217" s="16"/>
      <c r="Z217" s="16"/>
      <c r="AA217" s="16"/>
      <c r="AB217" s="16"/>
      <c r="AC217" s="16"/>
      <c r="AD217" s="16"/>
    </row>
    <row r="218" spans="1:30" ht="18" customHeight="1" x14ac:dyDescent="0.35">
      <c r="A218" s="208"/>
      <c r="B218" s="208"/>
      <c r="C218" s="208"/>
      <c r="D218" s="208"/>
      <c r="E218" s="208"/>
      <c r="F218" s="208"/>
      <c r="G218" s="208"/>
      <c r="H218" s="213"/>
      <c r="I218" s="208"/>
      <c r="J218" s="442"/>
      <c r="K218" s="207"/>
      <c r="L218" s="208"/>
      <c r="M218" s="208"/>
      <c r="N218" s="208"/>
      <c r="O218" s="208"/>
      <c r="P218" s="509"/>
      <c r="Q218" s="511"/>
      <c r="R218" s="511"/>
      <c r="S218" s="285" t="str">
        <f t="shared" si="1"/>
        <v/>
      </c>
      <c r="T218" s="16"/>
      <c r="U218" s="16"/>
      <c r="V218" s="16"/>
      <c r="W218" s="16"/>
      <c r="X218" s="16"/>
      <c r="Y218" s="16"/>
      <c r="Z218" s="16"/>
      <c r="AA218" s="16"/>
      <c r="AB218" s="16"/>
      <c r="AC218" s="16"/>
      <c r="AD218" s="16"/>
    </row>
    <row r="219" spans="1:30" ht="18" customHeight="1" x14ac:dyDescent="0.35">
      <c r="A219" s="211"/>
      <c r="B219" s="211"/>
      <c r="C219" s="211"/>
      <c r="D219" s="211"/>
      <c r="E219" s="211"/>
      <c r="F219" s="211"/>
      <c r="G219" s="211"/>
      <c r="H219" s="212"/>
      <c r="I219" s="211"/>
      <c r="J219" s="443"/>
      <c r="K219" s="283"/>
      <c r="L219" s="211"/>
      <c r="M219" s="211"/>
      <c r="N219" s="211"/>
      <c r="O219" s="211"/>
      <c r="P219" s="510"/>
      <c r="Q219" s="512"/>
      <c r="R219" s="512"/>
      <c r="S219" s="284" t="str">
        <f t="shared" si="1"/>
        <v/>
      </c>
      <c r="T219" s="16"/>
      <c r="U219" s="16"/>
      <c r="V219" s="16"/>
      <c r="W219" s="16"/>
      <c r="X219" s="16"/>
      <c r="Y219" s="16"/>
      <c r="Z219" s="16"/>
      <c r="AA219" s="16"/>
      <c r="AB219" s="16"/>
      <c r="AC219" s="16"/>
      <c r="AD219" s="16"/>
    </row>
    <row r="220" spans="1:30" ht="18" customHeight="1" x14ac:dyDescent="0.35">
      <c r="A220" s="208"/>
      <c r="B220" s="208"/>
      <c r="C220" s="208"/>
      <c r="D220" s="208"/>
      <c r="E220" s="208"/>
      <c r="F220" s="208"/>
      <c r="G220" s="208"/>
      <c r="H220" s="213"/>
      <c r="I220" s="208"/>
      <c r="J220" s="442"/>
      <c r="K220" s="207"/>
      <c r="L220" s="208"/>
      <c r="M220" s="208"/>
      <c r="N220" s="208"/>
      <c r="O220" s="208"/>
      <c r="P220" s="509"/>
      <c r="Q220" s="511"/>
      <c r="R220" s="511"/>
      <c r="S220" s="285" t="str">
        <f t="shared" si="1"/>
        <v/>
      </c>
      <c r="T220" s="16"/>
      <c r="U220" s="16"/>
      <c r="V220" s="16"/>
      <c r="W220" s="16"/>
      <c r="X220" s="16"/>
      <c r="Y220" s="16"/>
      <c r="Z220" s="16"/>
      <c r="AA220" s="16"/>
      <c r="AB220" s="16"/>
      <c r="AC220" s="16"/>
      <c r="AD220" s="16"/>
    </row>
    <row r="221" spans="1:30" ht="18" customHeight="1" x14ac:dyDescent="0.35">
      <c r="A221" s="211"/>
      <c r="B221" s="211"/>
      <c r="C221" s="211"/>
      <c r="D221" s="211"/>
      <c r="E221" s="211"/>
      <c r="F221" s="211"/>
      <c r="G221" s="211"/>
      <c r="H221" s="212"/>
      <c r="I221" s="211"/>
      <c r="J221" s="443"/>
      <c r="K221" s="283"/>
      <c r="L221" s="211"/>
      <c r="M221" s="211"/>
      <c r="N221" s="211"/>
      <c r="O221" s="211"/>
      <c r="P221" s="510"/>
      <c r="Q221" s="512"/>
      <c r="R221" s="512"/>
      <c r="S221" s="284" t="str">
        <f t="shared" si="1"/>
        <v/>
      </c>
      <c r="T221" s="16"/>
      <c r="U221" s="16"/>
      <c r="V221" s="16"/>
      <c r="W221" s="16"/>
      <c r="X221" s="16"/>
      <c r="Y221" s="16"/>
      <c r="Z221" s="16"/>
      <c r="AA221" s="16"/>
      <c r="AB221" s="16"/>
      <c r="AC221" s="16"/>
      <c r="AD221" s="16"/>
    </row>
    <row r="222" spans="1:30" ht="18" customHeight="1" x14ac:dyDescent="0.35">
      <c r="A222" s="208"/>
      <c r="B222" s="208"/>
      <c r="C222" s="208"/>
      <c r="D222" s="208"/>
      <c r="E222" s="208"/>
      <c r="F222" s="208"/>
      <c r="G222" s="208"/>
      <c r="H222" s="213"/>
      <c r="I222" s="208"/>
      <c r="J222" s="442"/>
      <c r="K222" s="207"/>
      <c r="L222" s="208"/>
      <c r="M222" s="208"/>
      <c r="N222" s="208"/>
      <c r="O222" s="208"/>
      <c r="P222" s="509"/>
      <c r="Q222" s="511"/>
      <c r="R222" s="511"/>
      <c r="S222" s="285" t="str">
        <f t="shared" si="1"/>
        <v/>
      </c>
      <c r="T222" s="16"/>
      <c r="U222" s="16"/>
      <c r="V222" s="16"/>
      <c r="W222" s="16"/>
      <c r="X222" s="16"/>
      <c r="Y222" s="16"/>
      <c r="Z222" s="16"/>
      <c r="AA222" s="16"/>
      <c r="AB222" s="16"/>
      <c r="AC222" s="16"/>
      <c r="AD222" s="16"/>
    </row>
    <row r="223" spans="1:30" ht="18" customHeight="1" x14ac:dyDescent="0.35">
      <c r="A223" s="211"/>
      <c r="B223" s="211"/>
      <c r="C223" s="211"/>
      <c r="D223" s="211"/>
      <c r="E223" s="211"/>
      <c r="F223" s="211"/>
      <c r="G223" s="211"/>
      <c r="H223" s="212"/>
      <c r="I223" s="211"/>
      <c r="J223" s="443"/>
      <c r="K223" s="283"/>
      <c r="L223" s="211"/>
      <c r="M223" s="211"/>
      <c r="N223" s="211"/>
      <c r="O223" s="211"/>
      <c r="P223" s="510"/>
      <c r="Q223" s="512"/>
      <c r="R223" s="512"/>
      <c r="S223" s="284" t="str">
        <f t="shared" si="1"/>
        <v/>
      </c>
      <c r="T223" s="16"/>
      <c r="U223" s="16"/>
      <c r="V223" s="16"/>
      <c r="W223" s="16"/>
      <c r="X223" s="16"/>
      <c r="Y223" s="16"/>
      <c r="Z223" s="16"/>
      <c r="AA223" s="16"/>
      <c r="AB223" s="16"/>
      <c r="AC223" s="16"/>
      <c r="AD223" s="16"/>
    </row>
    <row r="224" spans="1:30" ht="18" customHeight="1" x14ac:dyDescent="0.35">
      <c r="A224" s="208"/>
      <c r="B224" s="208"/>
      <c r="C224" s="208"/>
      <c r="D224" s="208"/>
      <c r="E224" s="208"/>
      <c r="F224" s="208"/>
      <c r="G224" s="208"/>
      <c r="H224" s="213"/>
      <c r="I224" s="208"/>
      <c r="J224" s="442"/>
      <c r="K224" s="207"/>
      <c r="L224" s="208"/>
      <c r="M224" s="208"/>
      <c r="N224" s="208"/>
      <c r="O224" s="208"/>
      <c r="P224" s="509"/>
      <c r="Q224" s="511"/>
      <c r="R224" s="511"/>
      <c r="S224" s="285" t="str">
        <f t="shared" si="1"/>
        <v/>
      </c>
      <c r="T224" s="16"/>
      <c r="U224" s="16"/>
      <c r="V224" s="16"/>
      <c r="W224" s="16"/>
      <c r="X224" s="16"/>
      <c r="Y224" s="16"/>
      <c r="Z224" s="16"/>
      <c r="AA224" s="16"/>
      <c r="AB224" s="16"/>
      <c r="AC224" s="16"/>
      <c r="AD224" s="16"/>
    </row>
    <row r="225" spans="1:30" ht="18" customHeight="1" x14ac:dyDescent="0.35">
      <c r="A225" s="211"/>
      <c r="B225" s="211"/>
      <c r="C225" s="211"/>
      <c r="D225" s="211"/>
      <c r="E225" s="211"/>
      <c r="F225" s="211"/>
      <c r="G225" s="211"/>
      <c r="H225" s="212"/>
      <c r="I225" s="211"/>
      <c r="J225" s="443"/>
      <c r="K225" s="283"/>
      <c r="L225" s="211"/>
      <c r="M225" s="211"/>
      <c r="N225" s="211"/>
      <c r="O225" s="211"/>
      <c r="P225" s="510"/>
      <c r="Q225" s="512"/>
      <c r="R225" s="512"/>
      <c r="S225" s="284" t="str">
        <f t="shared" si="1"/>
        <v/>
      </c>
      <c r="T225" s="16"/>
      <c r="U225" s="16"/>
      <c r="V225" s="16"/>
      <c r="W225" s="16"/>
      <c r="X225" s="16"/>
      <c r="Y225" s="16"/>
      <c r="Z225" s="16"/>
      <c r="AA225" s="16"/>
      <c r="AB225" s="16"/>
      <c r="AC225" s="16"/>
      <c r="AD225" s="16"/>
    </row>
    <row r="226" spans="1:30" ht="18" customHeight="1" x14ac:dyDescent="0.35">
      <c r="A226" s="208"/>
      <c r="B226" s="208"/>
      <c r="C226" s="208"/>
      <c r="D226" s="208"/>
      <c r="E226" s="208"/>
      <c r="F226" s="208"/>
      <c r="G226" s="208"/>
      <c r="H226" s="213"/>
      <c r="I226" s="208"/>
      <c r="J226" s="442"/>
      <c r="K226" s="207"/>
      <c r="L226" s="208"/>
      <c r="M226" s="208"/>
      <c r="N226" s="208"/>
      <c r="O226" s="208"/>
      <c r="P226" s="509"/>
      <c r="Q226" s="511"/>
      <c r="R226" s="511"/>
      <c r="S226" s="285" t="str">
        <f t="shared" si="1"/>
        <v/>
      </c>
      <c r="T226" s="16"/>
      <c r="U226" s="16"/>
      <c r="V226" s="16"/>
      <c r="W226" s="16"/>
      <c r="X226" s="16"/>
      <c r="Y226" s="16"/>
      <c r="Z226" s="16"/>
      <c r="AA226" s="16"/>
      <c r="AB226" s="16"/>
      <c r="AC226" s="16"/>
      <c r="AD226" s="16"/>
    </row>
    <row r="227" spans="1:30" ht="18" customHeight="1" x14ac:dyDescent="0.35">
      <c r="A227" s="211"/>
      <c r="B227" s="211"/>
      <c r="C227" s="211"/>
      <c r="D227" s="211"/>
      <c r="E227" s="211"/>
      <c r="F227" s="211"/>
      <c r="G227" s="211"/>
      <c r="H227" s="212"/>
      <c r="I227" s="211"/>
      <c r="J227" s="443"/>
      <c r="K227" s="283"/>
      <c r="L227" s="211"/>
      <c r="M227" s="211"/>
      <c r="N227" s="211"/>
      <c r="O227" s="211"/>
      <c r="P227" s="510"/>
      <c r="Q227" s="512"/>
      <c r="R227" s="512"/>
      <c r="S227" s="284" t="str">
        <f t="shared" si="1"/>
        <v/>
      </c>
      <c r="T227" s="16"/>
      <c r="U227" s="16"/>
      <c r="V227" s="16"/>
      <c r="W227" s="16"/>
      <c r="X227" s="16"/>
      <c r="Y227" s="16"/>
      <c r="Z227" s="16"/>
      <c r="AA227" s="16"/>
      <c r="AB227" s="16"/>
      <c r="AC227" s="16"/>
      <c r="AD227" s="16"/>
    </row>
    <row r="228" spans="1:30" ht="18" customHeight="1" x14ac:dyDescent="0.35">
      <c r="A228" s="208"/>
      <c r="B228" s="208"/>
      <c r="C228" s="208"/>
      <c r="D228" s="208"/>
      <c r="E228" s="208"/>
      <c r="F228" s="208"/>
      <c r="G228" s="208"/>
      <c r="H228" s="213"/>
      <c r="I228" s="208"/>
      <c r="J228" s="442"/>
      <c r="K228" s="207"/>
      <c r="L228" s="208"/>
      <c r="M228" s="208"/>
      <c r="N228" s="208"/>
      <c r="O228" s="208"/>
      <c r="P228" s="509"/>
      <c r="Q228" s="511"/>
      <c r="R228" s="511"/>
      <c r="S228" s="285" t="str">
        <f t="shared" si="1"/>
        <v/>
      </c>
      <c r="T228" s="16"/>
      <c r="U228" s="16"/>
      <c r="V228" s="16"/>
      <c r="W228" s="16"/>
      <c r="X228" s="16"/>
      <c r="Y228" s="16"/>
      <c r="Z228" s="16"/>
      <c r="AA228" s="16"/>
      <c r="AB228" s="16"/>
      <c r="AC228" s="16"/>
      <c r="AD228" s="16"/>
    </row>
    <row r="229" spans="1:30" ht="18" customHeight="1" x14ac:dyDescent="0.35">
      <c r="A229" s="211"/>
      <c r="B229" s="211"/>
      <c r="C229" s="211"/>
      <c r="D229" s="211"/>
      <c r="E229" s="211"/>
      <c r="F229" s="211"/>
      <c r="G229" s="211"/>
      <c r="H229" s="212"/>
      <c r="I229" s="211"/>
      <c r="J229" s="443"/>
      <c r="K229" s="283"/>
      <c r="L229" s="211"/>
      <c r="M229" s="211"/>
      <c r="N229" s="211"/>
      <c r="O229" s="211"/>
      <c r="P229" s="510"/>
      <c r="Q229" s="512"/>
      <c r="R229" s="512"/>
      <c r="S229" s="284" t="str">
        <f t="shared" si="1"/>
        <v/>
      </c>
      <c r="T229" s="16"/>
      <c r="U229" s="16"/>
      <c r="V229" s="16"/>
      <c r="W229" s="16"/>
      <c r="X229" s="16"/>
      <c r="Y229" s="16"/>
      <c r="Z229" s="16"/>
      <c r="AA229" s="16"/>
      <c r="AB229" s="16"/>
      <c r="AC229" s="16"/>
      <c r="AD229" s="16"/>
    </row>
    <row r="230" spans="1:30" ht="18" customHeight="1" x14ac:dyDescent="0.35">
      <c r="A230" s="208"/>
      <c r="B230" s="208"/>
      <c r="C230" s="208"/>
      <c r="D230" s="208"/>
      <c r="E230" s="208"/>
      <c r="F230" s="208"/>
      <c r="G230" s="208"/>
      <c r="H230" s="213"/>
      <c r="I230" s="208"/>
      <c r="J230" s="442"/>
      <c r="K230" s="207"/>
      <c r="L230" s="208"/>
      <c r="M230" s="208"/>
      <c r="N230" s="208"/>
      <c r="O230" s="208"/>
      <c r="P230" s="509"/>
      <c r="Q230" s="511"/>
      <c r="R230" s="511"/>
      <c r="S230" s="285" t="str">
        <f t="shared" si="1"/>
        <v/>
      </c>
      <c r="T230" s="16"/>
      <c r="U230" s="16"/>
      <c r="V230" s="16"/>
      <c r="W230" s="16"/>
      <c r="X230" s="16"/>
      <c r="Y230" s="16"/>
      <c r="Z230" s="16"/>
      <c r="AA230" s="16"/>
      <c r="AB230" s="16"/>
      <c r="AC230" s="16"/>
      <c r="AD230" s="16"/>
    </row>
    <row r="231" spans="1:30" ht="18" customHeight="1" x14ac:dyDescent="0.35">
      <c r="A231" s="211"/>
      <c r="B231" s="211"/>
      <c r="C231" s="211"/>
      <c r="D231" s="211"/>
      <c r="E231" s="211"/>
      <c r="F231" s="211"/>
      <c r="G231" s="211"/>
      <c r="H231" s="212"/>
      <c r="I231" s="211"/>
      <c r="J231" s="443"/>
      <c r="K231" s="283"/>
      <c r="L231" s="211"/>
      <c r="M231" s="211"/>
      <c r="N231" s="211"/>
      <c r="O231" s="211"/>
      <c r="P231" s="510"/>
      <c r="Q231" s="512"/>
      <c r="R231" s="512"/>
      <c r="S231" s="284" t="str">
        <f t="shared" si="1"/>
        <v/>
      </c>
      <c r="T231" s="16"/>
      <c r="U231" s="16"/>
      <c r="V231" s="16"/>
      <c r="W231" s="16"/>
      <c r="X231" s="16"/>
      <c r="Y231" s="16"/>
      <c r="Z231" s="16"/>
      <c r="AA231" s="16"/>
      <c r="AB231" s="16"/>
      <c r="AC231" s="16"/>
      <c r="AD231" s="16"/>
    </row>
    <row r="232" spans="1:30" ht="18" customHeight="1" x14ac:dyDescent="0.35">
      <c r="A232" s="208"/>
      <c r="B232" s="208"/>
      <c r="C232" s="208"/>
      <c r="D232" s="208"/>
      <c r="E232" s="208"/>
      <c r="F232" s="208"/>
      <c r="G232" s="208"/>
      <c r="H232" s="213"/>
      <c r="I232" s="208"/>
      <c r="J232" s="442"/>
      <c r="K232" s="207"/>
      <c r="L232" s="208"/>
      <c r="M232" s="208"/>
      <c r="N232" s="208"/>
      <c r="O232" s="208"/>
      <c r="P232" s="509"/>
      <c r="Q232" s="511"/>
      <c r="R232" s="511"/>
      <c r="S232" s="285" t="str">
        <f t="shared" si="1"/>
        <v/>
      </c>
      <c r="T232" s="16"/>
      <c r="U232" s="16"/>
      <c r="V232" s="16"/>
      <c r="W232" s="16"/>
      <c r="X232" s="16"/>
      <c r="Y232" s="16"/>
      <c r="Z232" s="16"/>
      <c r="AA232" s="16"/>
      <c r="AB232" s="16"/>
      <c r="AC232" s="16"/>
      <c r="AD232" s="16"/>
    </row>
    <row r="233" spans="1:30" ht="18" customHeight="1" x14ac:dyDescent="0.35">
      <c r="A233" s="211"/>
      <c r="B233" s="211"/>
      <c r="C233" s="211"/>
      <c r="D233" s="211"/>
      <c r="E233" s="211"/>
      <c r="F233" s="211"/>
      <c r="G233" s="211"/>
      <c r="H233" s="212"/>
      <c r="I233" s="211"/>
      <c r="J233" s="443"/>
      <c r="K233" s="283"/>
      <c r="L233" s="211"/>
      <c r="M233" s="211"/>
      <c r="N233" s="211"/>
      <c r="O233" s="211"/>
      <c r="P233" s="510"/>
      <c r="Q233" s="512"/>
      <c r="R233" s="512"/>
      <c r="S233" s="284" t="str">
        <f t="shared" si="1"/>
        <v/>
      </c>
      <c r="T233" s="16"/>
      <c r="U233" s="16"/>
      <c r="V233" s="16"/>
      <c r="W233" s="16"/>
      <c r="X233" s="16"/>
      <c r="Y233" s="16"/>
      <c r="Z233" s="16"/>
      <c r="AA233" s="16"/>
      <c r="AB233" s="16"/>
      <c r="AC233" s="16"/>
      <c r="AD233" s="16"/>
    </row>
    <row r="234" spans="1:30" ht="18" customHeight="1" x14ac:dyDescent="0.35">
      <c r="A234" s="208"/>
      <c r="B234" s="208"/>
      <c r="C234" s="208"/>
      <c r="D234" s="208"/>
      <c r="E234" s="208"/>
      <c r="F234" s="208"/>
      <c r="G234" s="208"/>
      <c r="H234" s="213"/>
      <c r="I234" s="208"/>
      <c r="J234" s="442"/>
      <c r="K234" s="207"/>
      <c r="L234" s="208"/>
      <c r="M234" s="208"/>
      <c r="N234" s="208"/>
      <c r="O234" s="208"/>
      <c r="P234" s="509"/>
      <c r="Q234" s="511"/>
      <c r="R234" s="511"/>
      <c r="S234" s="285" t="str">
        <f t="shared" si="1"/>
        <v/>
      </c>
      <c r="T234" s="16"/>
      <c r="U234" s="16"/>
      <c r="V234" s="16"/>
      <c r="W234" s="16"/>
      <c r="X234" s="16"/>
      <c r="Y234" s="16"/>
      <c r="Z234" s="16"/>
      <c r="AA234" s="16"/>
      <c r="AB234" s="16"/>
      <c r="AC234" s="16"/>
      <c r="AD234" s="16"/>
    </row>
    <row r="235" spans="1:30" ht="18" customHeight="1" x14ac:dyDescent="0.35">
      <c r="A235" s="211"/>
      <c r="B235" s="211"/>
      <c r="C235" s="211"/>
      <c r="D235" s="211"/>
      <c r="E235" s="211"/>
      <c r="F235" s="211"/>
      <c r="G235" s="211"/>
      <c r="H235" s="212"/>
      <c r="I235" s="211"/>
      <c r="J235" s="443"/>
      <c r="K235" s="283"/>
      <c r="L235" s="211"/>
      <c r="M235" s="211"/>
      <c r="N235" s="211"/>
      <c r="O235" s="211"/>
      <c r="P235" s="510"/>
      <c r="Q235" s="512"/>
      <c r="R235" s="512"/>
      <c r="S235" s="284" t="str">
        <f t="shared" si="1"/>
        <v/>
      </c>
      <c r="T235" s="16"/>
      <c r="U235" s="16"/>
      <c r="V235" s="16"/>
      <c r="W235" s="16"/>
      <c r="X235" s="16"/>
      <c r="Y235" s="16"/>
      <c r="Z235" s="16"/>
      <c r="AA235" s="16"/>
      <c r="AB235" s="16"/>
      <c r="AC235" s="16"/>
      <c r="AD235" s="16"/>
    </row>
    <row r="236" spans="1:30" ht="18" customHeight="1" x14ac:dyDescent="0.35">
      <c r="A236" s="208"/>
      <c r="B236" s="208"/>
      <c r="C236" s="208"/>
      <c r="D236" s="208"/>
      <c r="E236" s="208"/>
      <c r="F236" s="208"/>
      <c r="G236" s="208"/>
      <c r="H236" s="213"/>
      <c r="I236" s="208"/>
      <c r="J236" s="442"/>
      <c r="K236" s="207"/>
      <c r="L236" s="208"/>
      <c r="M236" s="208"/>
      <c r="N236" s="208"/>
      <c r="O236" s="208"/>
      <c r="P236" s="509"/>
      <c r="Q236" s="511"/>
      <c r="R236" s="511"/>
      <c r="S236" s="285" t="str">
        <f t="shared" si="1"/>
        <v/>
      </c>
      <c r="T236" s="16"/>
      <c r="U236" s="16"/>
      <c r="V236" s="16"/>
      <c r="W236" s="16"/>
      <c r="X236" s="16"/>
      <c r="Y236" s="16"/>
      <c r="Z236" s="16"/>
      <c r="AA236" s="16"/>
      <c r="AB236" s="16"/>
      <c r="AC236" s="16"/>
      <c r="AD236" s="16"/>
    </row>
    <row r="237" spans="1:30" ht="18" customHeight="1" x14ac:dyDescent="0.35">
      <c r="A237" s="211"/>
      <c r="B237" s="211"/>
      <c r="C237" s="211"/>
      <c r="D237" s="211"/>
      <c r="E237" s="211"/>
      <c r="F237" s="211"/>
      <c r="G237" s="211"/>
      <c r="H237" s="212"/>
      <c r="I237" s="211"/>
      <c r="J237" s="443"/>
      <c r="K237" s="283"/>
      <c r="L237" s="211"/>
      <c r="M237" s="211"/>
      <c r="N237" s="211"/>
      <c r="O237" s="211"/>
      <c r="P237" s="510"/>
      <c r="Q237" s="512"/>
      <c r="R237" s="512"/>
      <c r="S237" s="284" t="str">
        <f t="shared" si="1"/>
        <v/>
      </c>
      <c r="T237" s="16"/>
      <c r="U237" s="16"/>
      <c r="V237" s="16"/>
      <c r="W237" s="16"/>
      <c r="X237" s="16"/>
      <c r="Y237" s="16"/>
      <c r="Z237" s="16"/>
      <c r="AA237" s="16"/>
      <c r="AB237" s="16"/>
      <c r="AC237" s="16"/>
      <c r="AD237" s="16"/>
    </row>
    <row r="238" spans="1:30" ht="18" customHeight="1" x14ac:dyDescent="0.35">
      <c r="A238" s="208"/>
      <c r="B238" s="208"/>
      <c r="C238" s="208"/>
      <c r="D238" s="208"/>
      <c r="E238" s="208"/>
      <c r="F238" s="208"/>
      <c r="G238" s="208"/>
      <c r="H238" s="213"/>
      <c r="I238" s="208"/>
      <c r="J238" s="442"/>
      <c r="K238" s="207"/>
      <c r="L238" s="208"/>
      <c r="M238" s="208"/>
      <c r="N238" s="208"/>
      <c r="O238" s="208"/>
      <c r="P238" s="509"/>
      <c r="Q238" s="511"/>
      <c r="R238" s="511"/>
      <c r="S238" s="285" t="str">
        <f t="shared" si="1"/>
        <v/>
      </c>
      <c r="T238" s="16"/>
      <c r="U238" s="16"/>
      <c r="V238" s="16"/>
      <c r="W238" s="16"/>
      <c r="X238" s="16"/>
      <c r="Y238" s="16"/>
      <c r="Z238" s="16"/>
      <c r="AA238" s="16"/>
      <c r="AB238" s="16"/>
      <c r="AC238" s="16"/>
      <c r="AD238" s="16"/>
    </row>
    <row r="239" spans="1:30" ht="18" customHeight="1" x14ac:dyDescent="0.35">
      <c r="A239" s="211"/>
      <c r="B239" s="211"/>
      <c r="C239" s="211"/>
      <c r="D239" s="211"/>
      <c r="E239" s="211"/>
      <c r="F239" s="211"/>
      <c r="G239" s="211"/>
      <c r="H239" s="212"/>
      <c r="I239" s="211"/>
      <c r="J239" s="443"/>
      <c r="K239" s="283"/>
      <c r="L239" s="211"/>
      <c r="M239" s="211"/>
      <c r="N239" s="211"/>
      <c r="O239" s="211"/>
      <c r="P239" s="510"/>
      <c r="Q239" s="512"/>
      <c r="R239" s="512"/>
      <c r="S239" s="284" t="str">
        <f t="shared" si="1"/>
        <v/>
      </c>
      <c r="T239" s="16"/>
      <c r="U239" s="16"/>
      <c r="V239" s="16"/>
      <c r="W239" s="16"/>
      <c r="X239" s="16"/>
      <c r="Y239" s="16"/>
      <c r="Z239" s="16"/>
      <c r="AA239" s="16"/>
      <c r="AB239" s="16"/>
      <c r="AC239" s="16"/>
      <c r="AD239" s="16"/>
    </row>
    <row r="240" spans="1:30" ht="18" customHeight="1" x14ac:dyDescent="0.35">
      <c r="A240" s="208"/>
      <c r="B240" s="208"/>
      <c r="C240" s="208"/>
      <c r="D240" s="208"/>
      <c r="E240" s="208"/>
      <c r="F240" s="208"/>
      <c r="G240" s="208"/>
      <c r="H240" s="213"/>
      <c r="I240" s="208"/>
      <c r="J240" s="442"/>
      <c r="K240" s="207"/>
      <c r="L240" s="208"/>
      <c r="M240" s="208"/>
      <c r="N240" s="208"/>
      <c r="O240" s="208"/>
      <c r="P240" s="509"/>
      <c r="Q240" s="511"/>
      <c r="R240" s="511"/>
      <c r="S240" s="285" t="str">
        <f t="shared" si="1"/>
        <v/>
      </c>
      <c r="T240" s="16"/>
      <c r="U240" s="16"/>
      <c r="V240" s="16"/>
      <c r="W240" s="16"/>
      <c r="X240" s="16"/>
      <c r="Y240" s="16"/>
      <c r="Z240" s="16"/>
      <c r="AA240" s="16"/>
      <c r="AB240" s="16"/>
      <c r="AC240" s="16"/>
      <c r="AD240" s="16"/>
    </row>
    <row r="241" spans="1:30" ht="18" customHeight="1" x14ac:dyDescent="0.35">
      <c r="A241" s="211"/>
      <c r="B241" s="211"/>
      <c r="C241" s="211"/>
      <c r="D241" s="211"/>
      <c r="E241" s="211"/>
      <c r="F241" s="211"/>
      <c r="G241" s="211"/>
      <c r="H241" s="212"/>
      <c r="I241" s="211"/>
      <c r="J241" s="443"/>
      <c r="K241" s="283"/>
      <c r="L241" s="211"/>
      <c r="M241" s="211"/>
      <c r="N241" s="211"/>
      <c r="O241" s="211"/>
      <c r="P241" s="510"/>
      <c r="Q241" s="512"/>
      <c r="R241" s="512"/>
      <c r="S241" s="284" t="str">
        <f t="shared" si="1"/>
        <v/>
      </c>
      <c r="T241" s="16"/>
      <c r="U241" s="16"/>
      <c r="V241" s="16"/>
      <c r="W241" s="16"/>
      <c r="X241" s="16"/>
      <c r="Y241" s="16"/>
      <c r="Z241" s="16"/>
      <c r="AA241" s="16"/>
      <c r="AB241" s="16"/>
      <c r="AC241" s="16"/>
      <c r="AD241" s="16"/>
    </row>
    <row r="242" spans="1:30" ht="18" customHeight="1" x14ac:dyDescent="0.35">
      <c r="A242" s="208"/>
      <c r="B242" s="208"/>
      <c r="C242" s="208"/>
      <c r="D242" s="208"/>
      <c r="E242" s="208"/>
      <c r="F242" s="208"/>
      <c r="G242" s="208"/>
      <c r="H242" s="213"/>
      <c r="I242" s="208"/>
      <c r="J242" s="442"/>
      <c r="K242" s="207"/>
      <c r="L242" s="208"/>
      <c r="M242" s="208"/>
      <c r="N242" s="208"/>
      <c r="O242" s="208"/>
      <c r="P242" s="509"/>
      <c r="Q242" s="511"/>
      <c r="R242" s="511"/>
      <c r="S242" s="285" t="str">
        <f t="shared" si="1"/>
        <v/>
      </c>
      <c r="T242" s="16"/>
      <c r="U242" s="16"/>
      <c r="V242" s="16"/>
      <c r="W242" s="16"/>
      <c r="X242" s="16"/>
      <c r="Y242" s="16"/>
      <c r="Z242" s="16"/>
      <c r="AA242" s="16"/>
      <c r="AB242" s="16"/>
      <c r="AC242" s="16"/>
      <c r="AD242" s="16"/>
    </row>
    <row r="243" spans="1:30" ht="18" customHeight="1" x14ac:dyDescent="0.35">
      <c r="A243" s="211"/>
      <c r="B243" s="211"/>
      <c r="C243" s="211"/>
      <c r="D243" s="211"/>
      <c r="E243" s="211"/>
      <c r="F243" s="211"/>
      <c r="G243" s="211"/>
      <c r="H243" s="212"/>
      <c r="I243" s="211"/>
      <c r="J243" s="443"/>
      <c r="K243" s="283"/>
      <c r="L243" s="211"/>
      <c r="M243" s="211"/>
      <c r="N243" s="211"/>
      <c r="O243" s="211"/>
      <c r="P243" s="510"/>
      <c r="Q243" s="512"/>
      <c r="R243" s="512"/>
      <c r="S243" s="284" t="str">
        <f t="shared" si="1"/>
        <v/>
      </c>
      <c r="T243" s="16"/>
      <c r="U243" s="16"/>
      <c r="V243" s="16"/>
      <c r="W243" s="16"/>
      <c r="X243" s="16"/>
      <c r="Y243" s="16"/>
      <c r="Z243" s="16"/>
      <c r="AA243" s="16"/>
      <c r="AB243" s="16"/>
      <c r="AC243" s="16"/>
      <c r="AD243" s="16"/>
    </row>
    <row r="244" spans="1:30" ht="18" customHeight="1" x14ac:dyDescent="0.35">
      <c r="A244" s="208"/>
      <c r="B244" s="208"/>
      <c r="C244" s="208"/>
      <c r="D244" s="208"/>
      <c r="E244" s="208"/>
      <c r="F244" s="208"/>
      <c r="G244" s="208"/>
      <c r="H244" s="213"/>
      <c r="I244" s="208"/>
      <c r="J244" s="442"/>
      <c r="K244" s="207"/>
      <c r="L244" s="208"/>
      <c r="M244" s="208"/>
      <c r="N244" s="208"/>
      <c r="O244" s="208"/>
      <c r="P244" s="509"/>
      <c r="Q244" s="511"/>
      <c r="R244" s="511"/>
      <c r="S244" s="285" t="str">
        <f t="shared" si="1"/>
        <v/>
      </c>
      <c r="T244" s="16"/>
      <c r="U244" s="16"/>
      <c r="V244" s="16"/>
      <c r="W244" s="16"/>
      <c r="X244" s="16"/>
      <c r="Y244" s="16"/>
      <c r="Z244" s="16"/>
      <c r="AA244" s="16"/>
      <c r="AB244" s="16"/>
      <c r="AC244" s="16"/>
      <c r="AD244" s="16"/>
    </row>
    <row r="245" spans="1:30" ht="18" customHeight="1" x14ac:dyDescent="0.35">
      <c r="A245" s="211"/>
      <c r="B245" s="211"/>
      <c r="C245" s="211"/>
      <c r="D245" s="211"/>
      <c r="E245" s="211"/>
      <c r="F245" s="211"/>
      <c r="G245" s="211"/>
      <c r="H245" s="212"/>
      <c r="I245" s="211"/>
      <c r="J245" s="443"/>
      <c r="K245" s="283"/>
      <c r="L245" s="211"/>
      <c r="M245" s="211"/>
      <c r="N245" s="211"/>
      <c r="O245" s="211"/>
      <c r="P245" s="510"/>
      <c r="Q245" s="512"/>
      <c r="R245" s="512"/>
      <c r="S245" s="284" t="str">
        <f t="shared" si="1"/>
        <v/>
      </c>
      <c r="T245" s="16"/>
      <c r="U245" s="16"/>
      <c r="V245" s="16"/>
      <c r="W245" s="16"/>
      <c r="X245" s="16"/>
      <c r="Y245" s="16"/>
      <c r="Z245" s="16"/>
      <c r="AA245" s="16"/>
      <c r="AB245" s="16"/>
      <c r="AC245" s="16"/>
      <c r="AD245" s="16"/>
    </row>
    <row r="246" spans="1:30" ht="18" customHeight="1" x14ac:dyDescent="0.35">
      <c r="A246" s="208"/>
      <c r="B246" s="208"/>
      <c r="C246" s="208"/>
      <c r="D246" s="208"/>
      <c r="E246" s="208"/>
      <c r="F246" s="208"/>
      <c r="G246" s="208"/>
      <c r="H246" s="213"/>
      <c r="I246" s="208"/>
      <c r="J246" s="442"/>
      <c r="K246" s="207"/>
      <c r="L246" s="208"/>
      <c r="M246" s="208"/>
      <c r="N246" s="208"/>
      <c r="O246" s="208"/>
      <c r="P246" s="509"/>
      <c r="Q246" s="511"/>
      <c r="R246" s="511"/>
      <c r="S246" s="285" t="str">
        <f t="shared" si="1"/>
        <v/>
      </c>
      <c r="T246" s="16"/>
      <c r="U246" s="16"/>
      <c r="V246" s="16"/>
      <c r="W246" s="16"/>
      <c r="X246" s="16"/>
      <c r="Y246" s="16"/>
      <c r="Z246" s="16"/>
      <c r="AA246" s="16"/>
      <c r="AB246" s="16"/>
      <c r="AC246" s="16"/>
      <c r="AD246" s="16"/>
    </row>
    <row r="247" spans="1:30" ht="18" customHeight="1" x14ac:dyDescent="0.35">
      <c r="A247" s="211"/>
      <c r="B247" s="211"/>
      <c r="C247" s="211"/>
      <c r="D247" s="211"/>
      <c r="E247" s="211"/>
      <c r="F247" s="211"/>
      <c r="G247" s="211"/>
      <c r="H247" s="212"/>
      <c r="I247" s="211"/>
      <c r="J247" s="443"/>
      <c r="K247" s="283"/>
      <c r="L247" s="211"/>
      <c r="M247" s="211"/>
      <c r="N247" s="211"/>
      <c r="O247" s="211"/>
      <c r="P247" s="510"/>
      <c r="Q247" s="512"/>
      <c r="R247" s="512"/>
      <c r="S247" s="284" t="str">
        <f t="shared" si="1"/>
        <v/>
      </c>
      <c r="T247" s="16"/>
      <c r="U247" s="16"/>
      <c r="V247" s="16"/>
      <c r="W247" s="16"/>
      <c r="X247" s="16"/>
      <c r="Y247" s="16"/>
      <c r="Z247" s="16"/>
      <c r="AA247" s="16"/>
      <c r="AB247" s="16"/>
      <c r="AC247" s="16"/>
      <c r="AD247" s="16"/>
    </row>
    <row r="248" spans="1:30" ht="18" customHeight="1" x14ac:dyDescent="0.35">
      <c r="A248" s="208"/>
      <c r="B248" s="208"/>
      <c r="C248" s="208"/>
      <c r="D248" s="208"/>
      <c r="E248" s="208"/>
      <c r="F248" s="208"/>
      <c r="G248" s="208"/>
      <c r="H248" s="213"/>
      <c r="I248" s="208"/>
      <c r="J248" s="442"/>
      <c r="K248" s="207"/>
      <c r="L248" s="208"/>
      <c r="M248" s="208"/>
      <c r="N248" s="208"/>
      <c r="O248" s="208"/>
      <c r="P248" s="509"/>
      <c r="Q248" s="511"/>
      <c r="R248" s="511"/>
      <c r="S248" s="285" t="str">
        <f t="shared" si="1"/>
        <v/>
      </c>
      <c r="T248" s="16"/>
      <c r="U248" s="16"/>
      <c r="V248" s="16"/>
      <c r="W248" s="16"/>
      <c r="X248" s="16"/>
      <c r="Y248" s="16"/>
      <c r="Z248" s="16"/>
      <c r="AA248" s="16"/>
      <c r="AB248" s="16"/>
      <c r="AC248" s="16"/>
      <c r="AD248" s="16"/>
    </row>
    <row r="249" spans="1:30" ht="18" customHeight="1" x14ac:dyDescent="0.35">
      <c r="A249" s="211"/>
      <c r="B249" s="211"/>
      <c r="C249" s="211"/>
      <c r="D249" s="211"/>
      <c r="E249" s="211"/>
      <c r="F249" s="211"/>
      <c r="G249" s="211"/>
      <c r="H249" s="212"/>
      <c r="I249" s="211"/>
      <c r="J249" s="443"/>
      <c r="K249" s="283"/>
      <c r="L249" s="211"/>
      <c r="M249" s="211"/>
      <c r="N249" s="211"/>
      <c r="O249" s="211"/>
      <c r="P249" s="510"/>
      <c r="Q249" s="512"/>
      <c r="R249" s="512"/>
      <c r="S249" s="284" t="str">
        <f t="shared" si="1"/>
        <v/>
      </c>
      <c r="T249" s="16"/>
      <c r="U249" s="16"/>
      <c r="V249" s="16"/>
      <c r="W249" s="16"/>
      <c r="X249" s="16"/>
      <c r="Y249" s="16"/>
      <c r="Z249" s="16"/>
      <c r="AA249" s="16"/>
      <c r="AB249" s="16"/>
      <c r="AC249" s="16"/>
      <c r="AD249" s="16"/>
    </row>
    <row r="250" spans="1:30" ht="18" customHeight="1" x14ac:dyDescent="0.35">
      <c r="A250" s="208"/>
      <c r="B250" s="208"/>
      <c r="C250" s="208"/>
      <c r="D250" s="208"/>
      <c r="E250" s="208"/>
      <c r="F250" s="208"/>
      <c r="G250" s="208"/>
      <c r="H250" s="213"/>
      <c r="I250" s="208"/>
      <c r="J250" s="442"/>
      <c r="K250" s="207"/>
      <c r="L250" s="208"/>
      <c r="M250" s="208"/>
      <c r="N250" s="208"/>
      <c r="O250" s="208"/>
      <c r="P250" s="509"/>
      <c r="Q250" s="511"/>
      <c r="R250" s="511"/>
      <c r="S250" s="285" t="str">
        <f t="shared" si="1"/>
        <v/>
      </c>
      <c r="T250" s="16"/>
      <c r="U250" s="16"/>
      <c r="V250" s="16"/>
      <c r="W250" s="16"/>
      <c r="X250" s="16"/>
      <c r="Y250" s="16"/>
      <c r="Z250" s="16"/>
      <c r="AA250" s="16"/>
      <c r="AB250" s="16"/>
      <c r="AC250" s="16"/>
      <c r="AD250" s="16"/>
    </row>
    <row r="251" spans="1:30" ht="18" customHeight="1" x14ac:dyDescent="0.35">
      <c r="A251" s="211"/>
      <c r="B251" s="211"/>
      <c r="C251" s="211"/>
      <c r="D251" s="211"/>
      <c r="E251" s="211"/>
      <c r="F251" s="211"/>
      <c r="G251" s="211"/>
      <c r="H251" s="212"/>
      <c r="I251" s="211"/>
      <c r="J251" s="443"/>
      <c r="K251" s="283"/>
      <c r="L251" s="211"/>
      <c r="M251" s="211"/>
      <c r="N251" s="211"/>
      <c r="O251" s="211"/>
      <c r="P251" s="510"/>
      <c r="Q251" s="512"/>
      <c r="R251" s="512"/>
      <c r="S251" s="284" t="str">
        <f t="shared" si="1"/>
        <v/>
      </c>
      <c r="T251" s="16"/>
      <c r="U251" s="16"/>
      <c r="V251" s="16"/>
      <c r="W251" s="16"/>
      <c r="X251" s="16"/>
      <c r="Y251" s="16"/>
      <c r="Z251" s="16"/>
      <c r="AA251" s="16"/>
      <c r="AB251" s="16"/>
      <c r="AC251" s="16"/>
      <c r="AD251" s="16"/>
    </row>
    <row r="252" spans="1:30" ht="18" customHeight="1" x14ac:dyDescent="0.35">
      <c r="A252" s="208"/>
      <c r="B252" s="208"/>
      <c r="C252" s="208"/>
      <c r="D252" s="208"/>
      <c r="E252" s="208"/>
      <c r="F252" s="208"/>
      <c r="G252" s="208"/>
      <c r="H252" s="213"/>
      <c r="I252" s="208"/>
      <c r="J252" s="442"/>
      <c r="K252" s="207"/>
      <c r="L252" s="208"/>
      <c r="M252" s="208"/>
      <c r="N252" s="208"/>
      <c r="O252" s="208"/>
      <c r="P252" s="509"/>
      <c r="Q252" s="511"/>
      <c r="R252" s="511"/>
      <c r="S252" s="285" t="str">
        <f t="shared" si="1"/>
        <v/>
      </c>
      <c r="T252" s="16"/>
      <c r="U252" s="16"/>
      <c r="V252" s="16"/>
      <c r="W252" s="16"/>
      <c r="X252" s="16"/>
      <c r="Y252" s="16"/>
      <c r="Z252" s="16"/>
      <c r="AA252" s="16"/>
      <c r="AB252" s="16"/>
      <c r="AC252" s="16"/>
      <c r="AD252" s="16"/>
    </row>
    <row r="253" spans="1:30" ht="18" customHeight="1" x14ac:dyDescent="0.35">
      <c r="A253" s="211"/>
      <c r="B253" s="211"/>
      <c r="C253" s="211"/>
      <c r="D253" s="211"/>
      <c r="E253" s="211"/>
      <c r="F253" s="211"/>
      <c r="G253" s="211"/>
      <c r="H253" s="212"/>
      <c r="I253" s="211"/>
      <c r="J253" s="443"/>
      <c r="K253" s="283"/>
      <c r="L253" s="211"/>
      <c r="M253" s="211"/>
      <c r="N253" s="211"/>
      <c r="O253" s="211"/>
      <c r="P253" s="510"/>
      <c r="Q253" s="512"/>
      <c r="R253" s="512"/>
      <c r="S253" s="284" t="str">
        <f t="shared" si="1"/>
        <v/>
      </c>
      <c r="T253" s="16"/>
      <c r="U253" s="16"/>
      <c r="V253" s="16"/>
      <c r="W253" s="16"/>
      <c r="X253" s="16"/>
      <c r="Y253" s="16"/>
      <c r="Z253" s="16"/>
      <c r="AA253" s="16"/>
      <c r="AB253" s="16"/>
      <c r="AC253" s="16"/>
      <c r="AD253" s="16"/>
    </row>
    <row r="254" spans="1:30" ht="18" customHeight="1" x14ac:dyDescent="0.35">
      <c r="A254" s="208"/>
      <c r="B254" s="208"/>
      <c r="C254" s="208"/>
      <c r="D254" s="208"/>
      <c r="E254" s="208"/>
      <c r="F254" s="208"/>
      <c r="G254" s="208"/>
      <c r="H254" s="213"/>
      <c r="I254" s="208"/>
      <c r="J254" s="442"/>
      <c r="K254" s="207"/>
      <c r="L254" s="208"/>
      <c r="M254" s="208"/>
      <c r="N254" s="208"/>
      <c r="O254" s="208"/>
      <c r="P254" s="509"/>
      <c r="Q254" s="511"/>
      <c r="R254" s="511"/>
      <c r="S254" s="285" t="str">
        <f t="shared" si="1"/>
        <v/>
      </c>
      <c r="T254" s="16"/>
      <c r="U254" s="16"/>
      <c r="V254" s="16"/>
      <c r="W254" s="16"/>
      <c r="X254" s="16"/>
      <c r="Y254" s="16"/>
      <c r="Z254" s="16"/>
      <c r="AA254" s="16"/>
      <c r="AB254" s="16"/>
      <c r="AC254" s="16"/>
      <c r="AD254" s="16"/>
    </row>
    <row r="255" spans="1:30" ht="18" customHeight="1" x14ac:dyDescent="0.35">
      <c r="A255" s="211"/>
      <c r="B255" s="211"/>
      <c r="C255" s="211"/>
      <c r="D255" s="211"/>
      <c r="E255" s="211"/>
      <c r="F255" s="211"/>
      <c r="G255" s="211"/>
      <c r="H255" s="212"/>
      <c r="I255" s="211"/>
      <c r="J255" s="443"/>
      <c r="K255" s="283"/>
      <c r="L255" s="211"/>
      <c r="M255" s="211"/>
      <c r="N255" s="211"/>
      <c r="O255" s="211"/>
      <c r="P255" s="510"/>
      <c r="Q255" s="512"/>
      <c r="R255" s="512"/>
      <c r="S255" s="284" t="str">
        <f t="shared" si="1"/>
        <v/>
      </c>
      <c r="T255" s="16"/>
      <c r="U255" s="16"/>
      <c r="V255" s="16"/>
      <c r="W255" s="16"/>
      <c r="X255" s="16"/>
      <c r="Y255" s="16"/>
      <c r="Z255" s="16"/>
      <c r="AA255" s="16"/>
      <c r="AB255" s="16"/>
      <c r="AC255" s="16"/>
      <c r="AD255" s="16"/>
    </row>
    <row r="256" spans="1:30" ht="18" customHeight="1" x14ac:dyDescent="0.35">
      <c r="A256" s="208"/>
      <c r="B256" s="208"/>
      <c r="C256" s="208"/>
      <c r="D256" s="208"/>
      <c r="E256" s="208"/>
      <c r="F256" s="208"/>
      <c r="G256" s="208"/>
      <c r="H256" s="213"/>
      <c r="I256" s="208"/>
      <c r="J256" s="442"/>
      <c r="K256" s="207"/>
      <c r="L256" s="208"/>
      <c r="M256" s="208"/>
      <c r="N256" s="208"/>
      <c r="O256" s="208"/>
      <c r="P256" s="509"/>
      <c r="Q256" s="511"/>
      <c r="R256" s="511"/>
      <c r="S256" s="285" t="str">
        <f t="shared" si="1"/>
        <v/>
      </c>
      <c r="T256" s="16"/>
      <c r="U256" s="16"/>
      <c r="V256" s="16"/>
      <c r="W256" s="16"/>
      <c r="X256" s="16"/>
      <c r="Y256" s="16"/>
      <c r="Z256" s="16"/>
      <c r="AA256" s="16"/>
      <c r="AB256" s="16"/>
      <c r="AC256" s="16"/>
      <c r="AD256" s="16"/>
    </row>
    <row r="257" spans="1:30" ht="18" customHeight="1" x14ac:dyDescent="0.35">
      <c r="A257" s="211"/>
      <c r="B257" s="211"/>
      <c r="C257" s="211"/>
      <c r="D257" s="211"/>
      <c r="E257" s="211"/>
      <c r="F257" s="211"/>
      <c r="G257" s="211"/>
      <c r="H257" s="212"/>
      <c r="I257" s="211"/>
      <c r="J257" s="443"/>
      <c r="K257" s="283"/>
      <c r="L257" s="211"/>
      <c r="M257" s="211"/>
      <c r="N257" s="211"/>
      <c r="O257" s="211"/>
      <c r="P257" s="510"/>
      <c r="Q257" s="512"/>
      <c r="R257" s="512"/>
      <c r="S257" s="284" t="str">
        <f t="shared" si="1"/>
        <v/>
      </c>
      <c r="T257" s="16"/>
      <c r="U257" s="16"/>
      <c r="V257" s="16"/>
      <c r="W257" s="16"/>
      <c r="X257" s="16"/>
      <c r="Y257" s="16"/>
      <c r="Z257" s="16"/>
      <c r="AA257" s="16"/>
      <c r="AB257" s="16"/>
      <c r="AC257" s="16"/>
      <c r="AD257" s="16"/>
    </row>
    <row r="258" spans="1:30" ht="18" customHeight="1" x14ac:dyDescent="0.35">
      <c r="A258" s="208"/>
      <c r="B258" s="208"/>
      <c r="C258" s="208"/>
      <c r="D258" s="208"/>
      <c r="E258" s="208"/>
      <c r="F258" s="208"/>
      <c r="G258" s="208"/>
      <c r="H258" s="213"/>
      <c r="I258" s="208"/>
      <c r="J258" s="442"/>
      <c r="K258" s="207"/>
      <c r="L258" s="208"/>
      <c r="M258" s="208"/>
      <c r="N258" s="208"/>
      <c r="O258" s="208"/>
      <c r="P258" s="509"/>
      <c r="Q258" s="511"/>
      <c r="R258" s="511"/>
      <c r="S258" s="285" t="str">
        <f t="shared" si="1"/>
        <v/>
      </c>
      <c r="T258" s="16"/>
      <c r="U258" s="16"/>
      <c r="V258" s="16"/>
      <c r="W258" s="16"/>
      <c r="X258" s="16"/>
      <c r="Y258" s="16"/>
      <c r="Z258" s="16"/>
      <c r="AA258" s="16"/>
      <c r="AB258" s="16"/>
      <c r="AC258" s="16"/>
      <c r="AD258" s="16"/>
    </row>
    <row r="259" spans="1:30" ht="18" customHeight="1" x14ac:dyDescent="0.35">
      <c r="A259" s="211"/>
      <c r="B259" s="211"/>
      <c r="C259" s="211"/>
      <c r="D259" s="211"/>
      <c r="E259" s="211"/>
      <c r="F259" s="211"/>
      <c r="G259" s="211"/>
      <c r="H259" s="212"/>
      <c r="I259" s="211"/>
      <c r="J259" s="443"/>
      <c r="K259" s="283"/>
      <c r="L259" s="211"/>
      <c r="M259" s="211"/>
      <c r="N259" s="211"/>
      <c r="O259" s="211"/>
      <c r="P259" s="510"/>
      <c r="Q259" s="512"/>
      <c r="R259" s="512"/>
      <c r="S259" s="284" t="str">
        <f t="shared" si="1"/>
        <v/>
      </c>
      <c r="T259" s="16"/>
      <c r="U259" s="16"/>
      <c r="V259" s="16"/>
      <c r="W259" s="16"/>
      <c r="X259" s="16"/>
      <c r="Y259" s="16"/>
      <c r="Z259" s="16"/>
      <c r="AA259" s="16"/>
      <c r="AB259" s="16"/>
      <c r="AC259" s="16"/>
      <c r="AD259" s="16"/>
    </row>
    <row r="260" spans="1:30" ht="18" customHeight="1" x14ac:dyDescent="0.35">
      <c r="A260" s="208"/>
      <c r="B260" s="208"/>
      <c r="C260" s="208"/>
      <c r="D260" s="208"/>
      <c r="E260" s="208"/>
      <c r="F260" s="208"/>
      <c r="G260" s="208"/>
      <c r="H260" s="213"/>
      <c r="I260" s="208"/>
      <c r="J260" s="442"/>
      <c r="K260" s="207"/>
      <c r="L260" s="208"/>
      <c r="M260" s="208"/>
      <c r="N260" s="208"/>
      <c r="O260" s="208"/>
      <c r="P260" s="509"/>
      <c r="Q260" s="511"/>
      <c r="R260" s="511"/>
      <c r="S260" s="285" t="str">
        <f t="shared" si="1"/>
        <v/>
      </c>
      <c r="T260" s="16"/>
      <c r="U260" s="16"/>
      <c r="V260" s="16"/>
      <c r="W260" s="16"/>
      <c r="X260" s="16"/>
      <c r="Y260" s="16"/>
      <c r="Z260" s="16"/>
      <c r="AA260" s="16"/>
      <c r="AB260" s="16"/>
      <c r="AC260" s="16"/>
      <c r="AD260" s="16"/>
    </row>
    <row r="261" spans="1:30" ht="18" customHeight="1" x14ac:dyDescent="0.35">
      <c r="A261" s="211"/>
      <c r="B261" s="211"/>
      <c r="C261" s="211"/>
      <c r="D261" s="211"/>
      <c r="E261" s="211"/>
      <c r="F261" s="211"/>
      <c r="G261" s="211"/>
      <c r="H261" s="212"/>
      <c r="I261" s="211"/>
      <c r="J261" s="443"/>
      <c r="K261" s="283"/>
      <c r="L261" s="211"/>
      <c r="M261" s="211"/>
      <c r="N261" s="211"/>
      <c r="O261" s="211"/>
      <c r="P261" s="510"/>
      <c r="Q261" s="512"/>
      <c r="R261" s="512"/>
      <c r="S261" s="284" t="str">
        <f t="shared" si="1"/>
        <v/>
      </c>
      <c r="T261" s="16"/>
      <c r="U261" s="16"/>
      <c r="V261" s="16"/>
      <c r="W261" s="16"/>
      <c r="X261" s="16"/>
      <c r="Y261" s="16"/>
      <c r="Z261" s="16"/>
      <c r="AA261" s="16"/>
      <c r="AB261" s="16"/>
      <c r="AC261" s="16"/>
      <c r="AD261" s="16"/>
    </row>
    <row r="262" spans="1:30" ht="18" customHeight="1" x14ac:dyDescent="0.35">
      <c r="A262" s="208"/>
      <c r="B262" s="208"/>
      <c r="C262" s="208"/>
      <c r="D262" s="208"/>
      <c r="E262" s="208"/>
      <c r="F262" s="208"/>
      <c r="G262" s="208"/>
      <c r="H262" s="213"/>
      <c r="I262" s="208"/>
      <c r="J262" s="442"/>
      <c r="K262" s="207"/>
      <c r="L262" s="208"/>
      <c r="M262" s="208"/>
      <c r="N262" s="208"/>
      <c r="O262" s="208"/>
      <c r="P262" s="509"/>
      <c r="Q262" s="511"/>
      <c r="R262" s="511"/>
      <c r="S262" s="285" t="str">
        <f t="shared" si="1"/>
        <v/>
      </c>
      <c r="T262" s="16"/>
      <c r="U262" s="16"/>
      <c r="V262" s="16"/>
      <c r="W262" s="16"/>
      <c r="X262" s="16"/>
      <c r="Y262" s="16"/>
      <c r="Z262" s="16"/>
      <c r="AA262" s="16"/>
      <c r="AB262" s="16"/>
      <c r="AC262" s="16"/>
      <c r="AD262" s="16"/>
    </row>
    <row r="263" spans="1:30" ht="18" customHeight="1" x14ac:dyDescent="0.35">
      <c r="A263" s="211"/>
      <c r="B263" s="211"/>
      <c r="C263" s="211"/>
      <c r="D263" s="211"/>
      <c r="E263" s="211"/>
      <c r="F263" s="211"/>
      <c r="G263" s="211"/>
      <c r="H263" s="212"/>
      <c r="I263" s="211"/>
      <c r="J263" s="443"/>
      <c r="K263" s="283"/>
      <c r="L263" s="211"/>
      <c r="M263" s="211"/>
      <c r="N263" s="211"/>
      <c r="O263" s="211"/>
      <c r="P263" s="510"/>
      <c r="Q263" s="512"/>
      <c r="R263" s="512"/>
      <c r="S263" s="284" t="str">
        <f t="shared" si="1"/>
        <v/>
      </c>
      <c r="T263" s="16"/>
      <c r="U263" s="16"/>
      <c r="V263" s="16"/>
      <c r="W263" s="16"/>
      <c r="X263" s="16"/>
      <c r="Y263" s="16"/>
      <c r="Z263" s="16"/>
      <c r="AA263" s="16"/>
      <c r="AB263" s="16"/>
      <c r="AC263" s="16"/>
      <c r="AD263" s="16"/>
    </row>
    <row r="264" spans="1:30" ht="18" customHeight="1" x14ac:dyDescent="0.35">
      <c r="A264" s="208"/>
      <c r="B264" s="208"/>
      <c r="C264" s="208"/>
      <c r="D264" s="208"/>
      <c r="E264" s="208"/>
      <c r="F264" s="208"/>
      <c r="G264" s="208"/>
      <c r="H264" s="213"/>
      <c r="I264" s="208"/>
      <c r="J264" s="442"/>
      <c r="K264" s="207"/>
      <c r="L264" s="208"/>
      <c r="M264" s="208"/>
      <c r="N264" s="208"/>
      <c r="O264" s="208"/>
      <c r="P264" s="509"/>
      <c r="Q264" s="511"/>
      <c r="R264" s="511"/>
      <c r="S264" s="285" t="str">
        <f t="shared" si="1"/>
        <v/>
      </c>
      <c r="T264" s="16"/>
      <c r="U264" s="16"/>
      <c r="V264" s="16"/>
      <c r="W264" s="16"/>
      <c r="X264" s="16"/>
      <c r="Y264" s="16"/>
      <c r="Z264" s="16"/>
      <c r="AA264" s="16"/>
      <c r="AB264" s="16"/>
      <c r="AC264" s="16"/>
      <c r="AD264" s="16"/>
    </row>
    <row r="265" spans="1:30" ht="18" customHeight="1" x14ac:dyDescent="0.35">
      <c r="A265" s="211"/>
      <c r="B265" s="211"/>
      <c r="C265" s="211"/>
      <c r="D265" s="211"/>
      <c r="E265" s="211"/>
      <c r="F265" s="211"/>
      <c r="G265" s="211"/>
      <c r="H265" s="212"/>
      <c r="I265" s="211"/>
      <c r="J265" s="443"/>
      <c r="K265" s="283"/>
      <c r="L265" s="211"/>
      <c r="M265" s="211"/>
      <c r="N265" s="211"/>
      <c r="O265" s="211"/>
      <c r="P265" s="510"/>
      <c r="Q265" s="512"/>
      <c r="R265" s="512"/>
      <c r="S265" s="284" t="str">
        <f t="shared" si="1"/>
        <v/>
      </c>
      <c r="T265" s="16"/>
      <c r="U265" s="16"/>
      <c r="V265" s="16"/>
      <c r="W265" s="16"/>
      <c r="X265" s="16"/>
      <c r="Y265" s="16"/>
      <c r="Z265" s="16"/>
      <c r="AA265" s="16"/>
      <c r="AB265" s="16"/>
      <c r="AC265" s="16"/>
      <c r="AD265" s="16"/>
    </row>
    <row r="266" spans="1:30" ht="18" customHeight="1" x14ac:dyDescent="0.35">
      <c r="A266" s="208"/>
      <c r="B266" s="208"/>
      <c r="C266" s="208"/>
      <c r="D266" s="208"/>
      <c r="E266" s="208"/>
      <c r="F266" s="208"/>
      <c r="G266" s="208"/>
      <c r="H266" s="213"/>
      <c r="I266" s="208"/>
      <c r="J266" s="442"/>
      <c r="K266" s="207"/>
      <c r="L266" s="208"/>
      <c r="M266" s="208"/>
      <c r="N266" s="208"/>
      <c r="O266" s="208"/>
      <c r="P266" s="509"/>
      <c r="Q266" s="511"/>
      <c r="R266" s="511"/>
      <c r="S266" s="285" t="str">
        <f t="shared" si="1"/>
        <v/>
      </c>
      <c r="T266" s="16"/>
      <c r="U266" s="16"/>
      <c r="V266" s="16"/>
      <c r="W266" s="16"/>
      <c r="X266" s="16"/>
      <c r="Y266" s="16"/>
      <c r="Z266" s="16"/>
      <c r="AA266" s="16"/>
      <c r="AB266" s="16"/>
      <c r="AC266" s="16"/>
      <c r="AD266" s="16"/>
    </row>
    <row r="267" spans="1:30" ht="18" customHeight="1" x14ac:dyDescent="0.35">
      <c r="A267" s="211"/>
      <c r="B267" s="211"/>
      <c r="C267" s="211"/>
      <c r="D267" s="211"/>
      <c r="E267" s="211"/>
      <c r="F267" s="211"/>
      <c r="G267" s="211"/>
      <c r="H267" s="212"/>
      <c r="I267" s="211"/>
      <c r="J267" s="443"/>
      <c r="K267" s="283"/>
      <c r="L267" s="211"/>
      <c r="M267" s="211"/>
      <c r="N267" s="211"/>
      <c r="O267" s="211"/>
      <c r="P267" s="510"/>
      <c r="Q267" s="512"/>
      <c r="R267" s="512"/>
      <c r="S267" s="284" t="str">
        <f t="shared" si="1"/>
        <v/>
      </c>
      <c r="T267" s="16"/>
      <c r="U267" s="16"/>
      <c r="V267" s="16"/>
      <c r="W267" s="16"/>
      <c r="X267" s="16"/>
      <c r="Y267" s="16"/>
      <c r="Z267" s="16"/>
      <c r="AA267" s="16"/>
      <c r="AB267" s="16"/>
      <c r="AC267" s="16"/>
      <c r="AD267" s="16"/>
    </row>
    <row r="268" spans="1:30" ht="18" customHeight="1" x14ac:dyDescent="0.35">
      <c r="A268" s="208"/>
      <c r="B268" s="208"/>
      <c r="C268" s="208"/>
      <c r="D268" s="208"/>
      <c r="E268" s="208"/>
      <c r="F268" s="208"/>
      <c r="G268" s="208"/>
      <c r="H268" s="213"/>
      <c r="I268" s="208"/>
      <c r="J268" s="442"/>
      <c r="K268" s="207"/>
      <c r="L268" s="208"/>
      <c r="M268" s="208"/>
      <c r="N268" s="208"/>
      <c r="O268" s="208"/>
      <c r="P268" s="509"/>
      <c r="Q268" s="511"/>
      <c r="R268" s="511"/>
      <c r="S268" s="285" t="str">
        <f t="shared" si="1"/>
        <v/>
      </c>
      <c r="T268" s="16"/>
      <c r="U268" s="16"/>
      <c r="V268" s="16"/>
      <c r="W268" s="16"/>
      <c r="X268" s="16"/>
      <c r="Y268" s="16"/>
      <c r="Z268" s="16"/>
      <c r="AA268" s="16"/>
      <c r="AB268" s="16"/>
      <c r="AC268" s="16"/>
      <c r="AD268" s="16"/>
    </row>
    <row r="269" spans="1:30" ht="18" customHeight="1" x14ac:dyDescent="0.35">
      <c r="A269" s="211"/>
      <c r="B269" s="211"/>
      <c r="C269" s="211"/>
      <c r="D269" s="211"/>
      <c r="E269" s="211"/>
      <c r="F269" s="211"/>
      <c r="G269" s="211"/>
      <c r="H269" s="212"/>
      <c r="I269" s="211"/>
      <c r="J269" s="443"/>
      <c r="K269" s="283"/>
      <c r="L269" s="211"/>
      <c r="M269" s="211"/>
      <c r="N269" s="211"/>
      <c r="O269" s="211"/>
      <c r="P269" s="510"/>
      <c r="Q269" s="512"/>
      <c r="R269" s="512"/>
      <c r="S269" s="284" t="str">
        <f t="shared" si="1"/>
        <v/>
      </c>
      <c r="T269" s="16"/>
      <c r="U269" s="16"/>
      <c r="V269" s="16"/>
      <c r="W269" s="16"/>
      <c r="X269" s="16"/>
      <c r="Y269" s="16"/>
      <c r="Z269" s="16"/>
      <c r="AA269" s="16"/>
      <c r="AB269" s="16"/>
      <c r="AC269" s="16"/>
      <c r="AD269" s="16"/>
    </row>
    <row r="270" spans="1:30" ht="18" customHeight="1" x14ac:dyDescent="0.35">
      <c r="A270" s="208"/>
      <c r="B270" s="208"/>
      <c r="C270" s="208"/>
      <c r="D270" s="208"/>
      <c r="E270" s="208"/>
      <c r="F270" s="208"/>
      <c r="G270" s="208"/>
      <c r="H270" s="213"/>
      <c r="I270" s="208"/>
      <c r="J270" s="442"/>
      <c r="K270" s="207"/>
      <c r="L270" s="208"/>
      <c r="M270" s="208"/>
      <c r="N270" s="208"/>
      <c r="O270" s="208"/>
      <c r="P270" s="509"/>
      <c r="Q270" s="511"/>
      <c r="R270" s="511"/>
      <c r="S270" s="285" t="str">
        <f t="shared" si="1"/>
        <v/>
      </c>
      <c r="T270" s="16"/>
      <c r="U270" s="16"/>
      <c r="V270" s="16"/>
      <c r="W270" s="16"/>
      <c r="X270" s="16"/>
      <c r="Y270" s="16"/>
      <c r="Z270" s="16"/>
      <c r="AA270" s="16"/>
      <c r="AB270" s="16"/>
      <c r="AC270" s="16"/>
      <c r="AD270" s="16"/>
    </row>
    <row r="271" spans="1:30" ht="18" customHeight="1" x14ac:dyDescent="0.35">
      <c r="A271" s="211"/>
      <c r="B271" s="211"/>
      <c r="C271" s="211"/>
      <c r="D271" s="211"/>
      <c r="E271" s="211"/>
      <c r="F271" s="211"/>
      <c r="G271" s="211"/>
      <c r="H271" s="212"/>
      <c r="I271" s="211"/>
      <c r="J271" s="443"/>
      <c r="K271" s="283"/>
      <c r="L271" s="211"/>
      <c r="M271" s="211"/>
      <c r="N271" s="211"/>
      <c r="O271" s="211"/>
      <c r="P271" s="510"/>
      <c r="Q271" s="512"/>
      <c r="R271" s="512"/>
      <c r="S271" s="284" t="str">
        <f t="shared" si="1"/>
        <v/>
      </c>
      <c r="T271" s="16"/>
      <c r="U271" s="16"/>
      <c r="V271" s="16"/>
      <c r="W271" s="16"/>
      <c r="X271" s="16"/>
      <c r="Y271" s="16"/>
      <c r="Z271" s="16"/>
      <c r="AA271" s="16"/>
      <c r="AB271" s="16"/>
      <c r="AC271" s="16"/>
      <c r="AD271" s="16"/>
    </row>
    <row r="272" spans="1:30" ht="18" customHeight="1" x14ac:dyDescent="0.35">
      <c r="A272" s="208"/>
      <c r="B272" s="208"/>
      <c r="C272" s="208"/>
      <c r="D272" s="208"/>
      <c r="E272" s="208"/>
      <c r="F272" s="208"/>
      <c r="G272" s="208"/>
      <c r="H272" s="213"/>
      <c r="I272" s="208"/>
      <c r="J272" s="442"/>
      <c r="K272" s="207"/>
      <c r="L272" s="208"/>
      <c r="M272" s="208"/>
      <c r="N272" s="208"/>
      <c r="O272" s="208"/>
      <c r="P272" s="509"/>
      <c r="Q272" s="511"/>
      <c r="R272" s="511"/>
      <c r="S272" s="285" t="str">
        <f t="shared" si="1"/>
        <v/>
      </c>
      <c r="T272" s="16"/>
      <c r="U272" s="16"/>
      <c r="V272" s="16"/>
      <c r="W272" s="16"/>
      <c r="X272" s="16"/>
      <c r="Y272" s="16"/>
      <c r="Z272" s="16"/>
      <c r="AA272" s="16"/>
      <c r="AB272" s="16"/>
      <c r="AC272" s="16"/>
      <c r="AD272" s="16"/>
    </row>
    <row r="273" spans="1:30" ht="18" customHeight="1" x14ac:dyDescent="0.35">
      <c r="A273" s="211"/>
      <c r="B273" s="211"/>
      <c r="C273" s="211"/>
      <c r="D273" s="211"/>
      <c r="E273" s="211"/>
      <c r="F273" s="211"/>
      <c r="G273" s="211"/>
      <c r="H273" s="212"/>
      <c r="I273" s="211"/>
      <c r="J273" s="443"/>
      <c r="K273" s="283"/>
      <c r="L273" s="211"/>
      <c r="M273" s="211"/>
      <c r="N273" s="211"/>
      <c r="O273" s="211"/>
      <c r="P273" s="510"/>
      <c r="Q273" s="512"/>
      <c r="R273" s="512"/>
      <c r="S273" s="284" t="str">
        <f t="shared" si="1"/>
        <v/>
      </c>
      <c r="T273" s="16"/>
      <c r="U273" s="16"/>
      <c r="V273" s="16"/>
      <c r="W273" s="16"/>
      <c r="X273" s="16"/>
      <c r="Y273" s="16"/>
      <c r="Z273" s="16"/>
      <c r="AA273" s="16"/>
      <c r="AB273" s="16"/>
      <c r="AC273" s="16"/>
      <c r="AD273" s="16"/>
    </row>
    <row r="274" spans="1:30" ht="18" customHeight="1" x14ac:dyDescent="0.35">
      <c r="A274" s="208"/>
      <c r="B274" s="208"/>
      <c r="C274" s="208"/>
      <c r="D274" s="208"/>
      <c r="E274" s="208"/>
      <c r="F274" s="208"/>
      <c r="G274" s="208"/>
      <c r="H274" s="213"/>
      <c r="I274" s="208"/>
      <c r="J274" s="442"/>
      <c r="K274" s="207"/>
      <c r="L274" s="208"/>
      <c r="M274" s="208"/>
      <c r="N274" s="208"/>
      <c r="O274" s="208"/>
      <c r="P274" s="509"/>
      <c r="Q274" s="511"/>
      <c r="R274" s="511"/>
      <c r="S274" s="285" t="str">
        <f t="shared" si="1"/>
        <v/>
      </c>
      <c r="T274" s="16"/>
      <c r="U274" s="16"/>
      <c r="V274" s="16"/>
      <c r="W274" s="16"/>
      <c r="X274" s="16"/>
      <c r="Y274" s="16"/>
      <c r="Z274" s="16"/>
      <c r="AA274" s="16"/>
      <c r="AB274" s="16"/>
      <c r="AC274" s="16"/>
      <c r="AD274" s="16"/>
    </row>
    <row r="275" spans="1:30" ht="18" customHeight="1" x14ac:dyDescent="0.35">
      <c r="A275" s="211"/>
      <c r="B275" s="211"/>
      <c r="C275" s="211"/>
      <c r="D275" s="211"/>
      <c r="E275" s="211"/>
      <c r="F275" s="211"/>
      <c r="G275" s="211"/>
      <c r="H275" s="212"/>
      <c r="I275" s="211"/>
      <c r="J275" s="443"/>
      <c r="K275" s="283"/>
      <c r="L275" s="211"/>
      <c r="M275" s="211"/>
      <c r="N275" s="211"/>
      <c r="O275" s="211"/>
      <c r="P275" s="510"/>
      <c r="Q275" s="512"/>
      <c r="R275" s="512"/>
      <c r="S275" s="284" t="str">
        <f t="shared" si="1"/>
        <v/>
      </c>
      <c r="T275" s="16"/>
      <c r="U275" s="16"/>
      <c r="V275" s="16"/>
      <c r="W275" s="16"/>
      <c r="X275" s="16"/>
      <c r="Y275" s="16"/>
      <c r="Z275" s="16"/>
      <c r="AA275" s="16"/>
      <c r="AB275" s="16"/>
      <c r="AC275" s="16"/>
      <c r="AD275" s="16"/>
    </row>
    <row r="276" spans="1:30" ht="18" customHeight="1" x14ac:dyDescent="0.35">
      <c r="A276" s="208"/>
      <c r="B276" s="208"/>
      <c r="C276" s="208"/>
      <c r="D276" s="208"/>
      <c r="E276" s="208"/>
      <c r="F276" s="208"/>
      <c r="G276" s="208"/>
      <c r="H276" s="213"/>
      <c r="I276" s="208"/>
      <c r="J276" s="442"/>
      <c r="K276" s="207"/>
      <c r="L276" s="208"/>
      <c r="M276" s="208"/>
      <c r="N276" s="208"/>
      <c r="O276" s="208"/>
      <c r="P276" s="509"/>
      <c r="Q276" s="511"/>
      <c r="R276" s="511"/>
      <c r="S276" s="285" t="str">
        <f t="shared" si="1"/>
        <v/>
      </c>
      <c r="T276" s="16"/>
      <c r="U276" s="16"/>
      <c r="V276" s="16"/>
      <c r="W276" s="16"/>
      <c r="X276" s="16"/>
      <c r="Y276" s="16"/>
      <c r="Z276" s="16"/>
      <c r="AA276" s="16"/>
      <c r="AB276" s="16"/>
      <c r="AC276" s="16"/>
      <c r="AD276" s="16"/>
    </row>
    <row r="277" spans="1:30" ht="18" customHeight="1" x14ac:dyDescent="0.35">
      <c r="A277" s="211"/>
      <c r="B277" s="211"/>
      <c r="C277" s="211"/>
      <c r="D277" s="211"/>
      <c r="E277" s="211"/>
      <c r="F277" s="211"/>
      <c r="G277" s="211"/>
      <c r="H277" s="212"/>
      <c r="I277" s="211"/>
      <c r="J277" s="443"/>
      <c r="K277" s="283"/>
      <c r="L277" s="211"/>
      <c r="M277" s="211"/>
      <c r="N277" s="211"/>
      <c r="O277" s="211"/>
      <c r="P277" s="510"/>
      <c r="Q277" s="512"/>
      <c r="R277" s="512"/>
      <c r="S277" s="284" t="str">
        <f t="shared" si="1"/>
        <v/>
      </c>
      <c r="T277" s="16"/>
      <c r="U277" s="16"/>
      <c r="V277" s="16"/>
      <c r="W277" s="16"/>
      <c r="X277" s="16"/>
      <c r="Y277" s="16"/>
      <c r="Z277" s="16"/>
      <c r="AA277" s="16"/>
      <c r="AB277" s="16"/>
      <c r="AC277" s="16"/>
      <c r="AD277" s="16"/>
    </row>
    <row r="278" spans="1:30" ht="18" customHeight="1" x14ac:dyDescent="0.35">
      <c r="A278" s="208"/>
      <c r="B278" s="208"/>
      <c r="C278" s="208"/>
      <c r="D278" s="208"/>
      <c r="E278" s="208"/>
      <c r="F278" s="208"/>
      <c r="G278" s="208"/>
      <c r="H278" s="213"/>
      <c r="I278" s="208"/>
      <c r="J278" s="442"/>
      <c r="K278" s="207"/>
      <c r="L278" s="208"/>
      <c r="M278" s="208"/>
      <c r="N278" s="208"/>
      <c r="O278" s="208"/>
      <c r="P278" s="509"/>
      <c r="Q278" s="511"/>
      <c r="R278" s="511"/>
      <c r="S278" s="285" t="str">
        <f t="shared" si="1"/>
        <v/>
      </c>
      <c r="T278" s="16"/>
      <c r="U278" s="16"/>
      <c r="V278" s="16"/>
      <c r="W278" s="16"/>
      <c r="X278" s="16"/>
      <c r="Y278" s="16"/>
      <c r="Z278" s="16"/>
      <c r="AA278" s="16"/>
      <c r="AB278" s="16"/>
      <c r="AC278" s="16"/>
      <c r="AD278" s="16"/>
    </row>
    <row r="279" spans="1:30" ht="18" customHeight="1" x14ac:dyDescent="0.35">
      <c r="A279" s="211"/>
      <c r="B279" s="211"/>
      <c r="C279" s="211"/>
      <c r="D279" s="211"/>
      <c r="E279" s="211"/>
      <c r="F279" s="211"/>
      <c r="G279" s="211"/>
      <c r="H279" s="212"/>
      <c r="I279" s="211"/>
      <c r="J279" s="443"/>
      <c r="K279" s="283"/>
      <c r="L279" s="211"/>
      <c r="M279" s="211"/>
      <c r="N279" s="211"/>
      <c r="O279" s="211"/>
      <c r="P279" s="510"/>
      <c r="Q279" s="512"/>
      <c r="R279" s="512"/>
      <c r="S279" s="284" t="str">
        <f t="shared" si="1"/>
        <v/>
      </c>
      <c r="T279" s="16"/>
      <c r="U279" s="16"/>
      <c r="V279" s="16"/>
      <c r="W279" s="16"/>
      <c r="X279" s="16"/>
      <c r="Y279" s="16"/>
      <c r="Z279" s="16"/>
      <c r="AA279" s="16"/>
      <c r="AB279" s="16"/>
      <c r="AC279" s="16"/>
      <c r="AD279" s="16"/>
    </row>
    <row r="280" spans="1:30" ht="18" customHeight="1" x14ac:dyDescent="0.35">
      <c r="A280" s="208"/>
      <c r="B280" s="208"/>
      <c r="C280" s="208"/>
      <c r="D280" s="208"/>
      <c r="E280" s="208"/>
      <c r="F280" s="208"/>
      <c r="G280" s="208"/>
      <c r="H280" s="213"/>
      <c r="I280" s="208"/>
      <c r="J280" s="442"/>
      <c r="K280" s="207"/>
      <c r="L280" s="208"/>
      <c r="M280" s="208"/>
      <c r="N280" s="208"/>
      <c r="O280" s="208"/>
      <c r="P280" s="509"/>
      <c r="Q280" s="511"/>
      <c r="R280" s="511"/>
      <c r="S280" s="285" t="str">
        <f t="shared" si="1"/>
        <v/>
      </c>
      <c r="T280" s="16"/>
      <c r="U280" s="16"/>
      <c r="V280" s="16"/>
      <c r="W280" s="16"/>
      <c r="X280" s="16"/>
      <c r="Y280" s="16"/>
      <c r="Z280" s="16"/>
      <c r="AA280" s="16"/>
      <c r="AB280" s="16"/>
      <c r="AC280" s="16"/>
      <c r="AD280" s="16"/>
    </row>
    <row r="281" spans="1:30" ht="18" customHeight="1" x14ac:dyDescent="0.35">
      <c r="A281" s="211"/>
      <c r="B281" s="211"/>
      <c r="C281" s="211"/>
      <c r="D281" s="211"/>
      <c r="E281" s="211"/>
      <c r="F281" s="211"/>
      <c r="G281" s="211"/>
      <c r="H281" s="212"/>
      <c r="I281" s="211"/>
      <c r="J281" s="443"/>
      <c r="K281" s="283"/>
      <c r="L281" s="211"/>
      <c r="M281" s="211"/>
      <c r="N281" s="211"/>
      <c r="O281" s="211"/>
      <c r="P281" s="510"/>
      <c r="Q281" s="512"/>
      <c r="R281" s="512"/>
      <c r="S281" s="284" t="str">
        <f t="shared" si="1"/>
        <v/>
      </c>
      <c r="T281" s="16"/>
      <c r="U281" s="16"/>
      <c r="V281" s="16"/>
      <c r="W281" s="16"/>
      <c r="X281" s="16"/>
      <c r="Y281" s="16"/>
      <c r="Z281" s="16"/>
      <c r="AA281" s="16"/>
      <c r="AB281" s="16"/>
      <c r="AC281" s="16"/>
      <c r="AD281" s="16"/>
    </row>
    <row r="282" spans="1:30" ht="18" customHeight="1" x14ac:dyDescent="0.35">
      <c r="A282" s="208"/>
      <c r="B282" s="208"/>
      <c r="C282" s="208"/>
      <c r="D282" s="208"/>
      <c r="E282" s="208"/>
      <c r="F282" s="208"/>
      <c r="G282" s="208"/>
      <c r="H282" s="213"/>
      <c r="I282" s="208"/>
      <c r="J282" s="442"/>
      <c r="K282" s="207"/>
      <c r="L282" s="208"/>
      <c r="M282" s="208"/>
      <c r="N282" s="208"/>
      <c r="O282" s="208"/>
      <c r="P282" s="509"/>
      <c r="Q282" s="511"/>
      <c r="R282" s="511"/>
      <c r="S282" s="285" t="str">
        <f t="shared" si="1"/>
        <v/>
      </c>
      <c r="T282" s="16"/>
      <c r="U282" s="16"/>
      <c r="V282" s="16"/>
      <c r="W282" s="16"/>
      <c r="X282" s="16"/>
      <c r="Y282" s="16"/>
      <c r="Z282" s="16"/>
      <c r="AA282" s="16"/>
      <c r="AB282" s="16"/>
      <c r="AC282" s="16"/>
      <c r="AD282" s="16"/>
    </row>
    <row r="283" spans="1:30" ht="18" customHeight="1" x14ac:dyDescent="0.35">
      <c r="A283" s="211"/>
      <c r="B283" s="211"/>
      <c r="C283" s="211"/>
      <c r="D283" s="211"/>
      <c r="E283" s="211"/>
      <c r="F283" s="211"/>
      <c r="G283" s="211"/>
      <c r="H283" s="212"/>
      <c r="I283" s="211"/>
      <c r="J283" s="443"/>
      <c r="K283" s="283"/>
      <c r="L283" s="211"/>
      <c r="M283" s="211"/>
      <c r="N283" s="211"/>
      <c r="O283" s="211"/>
      <c r="P283" s="510"/>
      <c r="Q283" s="512"/>
      <c r="R283" s="512"/>
      <c r="S283" s="284" t="str">
        <f t="shared" si="1"/>
        <v/>
      </c>
      <c r="T283" s="16"/>
      <c r="U283" s="16"/>
      <c r="V283" s="16"/>
      <c r="W283" s="16"/>
      <c r="X283" s="16"/>
      <c r="Y283" s="16"/>
      <c r="Z283" s="16"/>
      <c r="AA283" s="16"/>
      <c r="AB283" s="16"/>
      <c r="AC283" s="16"/>
      <c r="AD283" s="16"/>
    </row>
    <row r="284" spans="1:30" ht="18" customHeight="1" x14ac:dyDescent="0.35">
      <c r="A284" s="208"/>
      <c r="B284" s="208"/>
      <c r="C284" s="208"/>
      <c r="D284" s="208"/>
      <c r="E284" s="208"/>
      <c r="F284" s="208"/>
      <c r="G284" s="208"/>
      <c r="H284" s="213"/>
      <c r="I284" s="208"/>
      <c r="J284" s="442"/>
      <c r="K284" s="207"/>
      <c r="L284" s="208"/>
      <c r="M284" s="208"/>
      <c r="N284" s="208"/>
      <c r="O284" s="208"/>
      <c r="P284" s="509"/>
      <c r="Q284" s="511"/>
      <c r="R284" s="511"/>
      <c r="S284" s="285" t="str">
        <f t="shared" si="1"/>
        <v/>
      </c>
      <c r="T284" s="16"/>
      <c r="U284" s="16"/>
      <c r="V284" s="16"/>
      <c r="W284" s="16"/>
      <c r="X284" s="16"/>
      <c r="Y284" s="16"/>
      <c r="Z284" s="16"/>
      <c r="AA284" s="16"/>
      <c r="AB284" s="16"/>
      <c r="AC284" s="16"/>
      <c r="AD284" s="16"/>
    </row>
    <row r="285" spans="1:30" ht="18" customHeight="1" x14ac:dyDescent="0.35">
      <c r="A285" s="211"/>
      <c r="B285" s="211"/>
      <c r="C285" s="211"/>
      <c r="D285" s="211"/>
      <c r="E285" s="211"/>
      <c r="F285" s="211"/>
      <c r="G285" s="211"/>
      <c r="H285" s="212"/>
      <c r="I285" s="211"/>
      <c r="J285" s="443"/>
      <c r="K285" s="283"/>
      <c r="L285" s="211"/>
      <c r="M285" s="211"/>
      <c r="N285" s="211"/>
      <c r="O285" s="211"/>
      <c r="P285" s="510"/>
      <c r="Q285" s="512"/>
      <c r="R285" s="512"/>
      <c r="S285" s="284" t="str">
        <f t="shared" si="1"/>
        <v/>
      </c>
      <c r="T285" s="16"/>
      <c r="U285" s="16"/>
      <c r="V285" s="16"/>
      <c r="W285" s="16"/>
      <c r="X285" s="16"/>
      <c r="Y285" s="16"/>
      <c r="Z285" s="16"/>
      <c r="AA285" s="16"/>
      <c r="AB285" s="16"/>
      <c r="AC285" s="16"/>
      <c r="AD285" s="16"/>
    </row>
    <row r="286" spans="1:30" ht="18" customHeight="1" x14ac:dyDescent="0.35">
      <c r="A286" s="208"/>
      <c r="B286" s="208"/>
      <c r="C286" s="208"/>
      <c r="D286" s="208"/>
      <c r="E286" s="208"/>
      <c r="F286" s="208"/>
      <c r="G286" s="208"/>
      <c r="H286" s="213"/>
      <c r="I286" s="208"/>
      <c r="J286" s="442"/>
      <c r="K286" s="207"/>
      <c r="L286" s="208"/>
      <c r="M286" s="208"/>
      <c r="N286" s="208"/>
      <c r="O286" s="208"/>
      <c r="P286" s="509"/>
      <c r="Q286" s="511"/>
      <c r="R286" s="511"/>
      <c r="S286" s="285" t="str">
        <f t="shared" si="1"/>
        <v/>
      </c>
      <c r="T286" s="16"/>
      <c r="U286" s="16"/>
      <c r="V286" s="16"/>
      <c r="W286" s="16"/>
      <c r="X286" s="16"/>
      <c r="Y286" s="16"/>
      <c r="Z286" s="16"/>
      <c r="AA286" s="16"/>
      <c r="AB286" s="16"/>
      <c r="AC286" s="16"/>
      <c r="AD286" s="16"/>
    </row>
    <row r="287" spans="1:30" ht="18" customHeight="1" x14ac:dyDescent="0.35">
      <c r="A287" s="211"/>
      <c r="B287" s="211"/>
      <c r="C287" s="211"/>
      <c r="D287" s="211"/>
      <c r="E287" s="211"/>
      <c r="F287" s="211"/>
      <c r="G287" s="211"/>
      <c r="H287" s="212"/>
      <c r="I287" s="211"/>
      <c r="J287" s="443"/>
      <c r="K287" s="283"/>
      <c r="L287" s="211"/>
      <c r="M287" s="211"/>
      <c r="N287" s="211"/>
      <c r="O287" s="211"/>
      <c r="P287" s="510"/>
      <c r="Q287" s="512"/>
      <c r="R287" s="512"/>
      <c r="S287" s="284" t="str">
        <f t="shared" si="1"/>
        <v/>
      </c>
      <c r="T287" s="16"/>
      <c r="U287" s="16"/>
      <c r="V287" s="16"/>
      <c r="W287" s="16"/>
      <c r="X287" s="16"/>
      <c r="Y287" s="16"/>
      <c r="Z287" s="16"/>
      <c r="AA287" s="16"/>
      <c r="AB287" s="16"/>
      <c r="AC287" s="16"/>
      <c r="AD287" s="16"/>
    </row>
    <row r="288" spans="1:30" ht="18" customHeight="1" x14ac:dyDescent="0.35">
      <c r="A288" s="208"/>
      <c r="B288" s="208"/>
      <c r="C288" s="208"/>
      <c r="D288" s="208"/>
      <c r="E288" s="208"/>
      <c r="F288" s="208"/>
      <c r="G288" s="208"/>
      <c r="H288" s="213"/>
      <c r="I288" s="208"/>
      <c r="J288" s="442"/>
      <c r="K288" s="207"/>
      <c r="L288" s="208"/>
      <c r="M288" s="208"/>
      <c r="N288" s="208"/>
      <c r="O288" s="208"/>
      <c r="P288" s="509"/>
      <c r="Q288" s="511"/>
      <c r="R288" s="511"/>
      <c r="S288" s="285" t="str">
        <f t="shared" si="1"/>
        <v/>
      </c>
      <c r="T288" s="16"/>
      <c r="U288" s="16"/>
      <c r="V288" s="16"/>
      <c r="W288" s="16"/>
      <c r="X288" s="16"/>
      <c r="Y288" s="16"/>
      <c r="Z288" s="16"/>
      <c r="AA288" s="16"/>
      <c r="AB288" s="16"/>
      <c r="AC288" s="16"/>
      <c r="AD288" s="16"/>
    </row>
    <row r="289" spans="1:30" ht="18" customHeight="1" x14ac:dyDescent="0.35">
      <c r="A289" s="211"/>
      <c r="B289" s="211"/>
      <c r="C289" s="211"/>
      <c r="D289" s="211"/>
      <c r="E289" s="211"/>
      <c r="F289" s="211"/>
      <c r="G289" s="211"/>
      <c r="H289" s="212"/>
      <c r="I289" s="211"/>
      <c r="J289" s="443"/>
      <c r="K289" s="283"/>
      <c r="L289" s="211"/>
      <c r="M289" s="211"/>
      <c r="N289" s="211"/>
      <c r="O289" s="211"/>
      <c r="P289" s="510"/>
      <c r="Q289" s="512"/>
      <c r="R289" s="512"/>
      <c r="S289" s="284" t="str">
        <f t="shared" si="1"/>
        <v/>
      </c>
      <c r="T289" s="16"/>
      <c r="U289" s="16"/>
      <c r="V289" s="16"/>
      <c r="W289" s="16"/>
      <c r="X289" s="16"/>
      <c r="Y289" s="16"/>
      <c r="Z289" s="16"/>
      <c r="AA289" s="16"/>
      <c r="AB289" s="16"/>
      <c r="AC289" s="16"/>
      <c r="AD289" s="16"/>
    </row>
    <row r="290" spans="1:30" ht="18" customHeight="1" x14ac:dyDescent="0.35">
      <c r="A290" s="208"/>
      <c r="B290" s="208"/>
      <c r="C290" s="208"/>
      <c r="D290" s="208"/>
      <c r="E290" s="208"/>
      <c r="F290" s="208"/>
      <c r="G290" s="208"/>
      <c r="H290" s="213"/>
      <c r="I290" s="208"/>
      <c r="J290" s="442"/>
      <c r="K290" s="207"/>
      <c r="L290" s="208"/>
      <c r="M290" s="208"/>
      <c r="N290" s="208"/>
      <c r="O290" s="208"/>
      <c r="P290" s="509"/>
      <c r="Q290" s="511"/>
      <c r="R290" s="511"/>
      <c r="S290" s="285" t="str">
        <f t="shared" si="1"/>
        <v/>
      </c>
      <c r="T290" s="16"/>
      <c r="U290" s="16"/>
      <c r="V290" s="16"/>
      <c r="W290" s="16"/>
      <c r="X290" s="16"/>
      <c r="Y290" s="16"/>
      <c r="Z290" s="16"/>
      <c r="AA290" s="16"/>
      <c r="AB290" s="16"/>
      <c r="AC290" s="16"/>
      <c r="AD290" s="16"/>
    </row>
    <row r="291" spans="1:30" ht="18" customHeight="1" x14ac:dyDescent="0.35">
      <c r="A291" s="211"/>
      <c r="B291" s="211"/>
      <c r="C291" s="211"/>
      <c r="D291" s="211"/>
      <c r="E291" s="211"/>
      <c r="F291" s="211"/>
      <c r="G291" s="211"/>
      <c r="H291" s="212"/>
      <c r="I291" s="211"/>
      <c r="J291" s="443"/>
      <c r="K291" s="283"/>
      <c r="L291" s="211"/>
      <c r="M291" s="211"/>
      <c r="N291" s="211"/>
      <c r="O291" s="211"/>
      <c r="P291" s="510"/>
      <c r="Q291" s="512"/>
      <c r="R291" s="512"/>
      <c r="S291" s="284" t="str">
        <f t="shared" si="1"/>
        <v/>
      </c>
      <c r="T291" s="16"/>
      <c r="U291" s="16"/>
      <c r="V291" s="16"/>
      <c r="W291" s="16"/>
      <c r="X291" s="16"/>
      <c r="Y291" s="16"/>
      <c r="Z291" s="16"/>
      <c r="AA291" s="16"/>
      <c r="AB291" s="16"/>
      <c r="AC291" s="16"/>
      <c r="AD291" s="16"/>
    </row>
    <row r="292" spans="1:30" ht="18" customHeight="1" x14ac:dyDescent="0.35">
      <c r="A292" s="208"/>
      <c r="B292" s="208"/>
      <c r="C292" s="208"/>
      <c r="D292" s="208"/>
      <c r="E292" s="208"/>
      <c r="F292" s="208"/>
      <c r="G292" s="208"/>
      <c r="H292" s="213"/>
      <c r="I292" s="208"/>
      <c r="J292" s="442"/>
      <c r="K292" s="207"/>
      <c r="L292" s="208"/>
      <c r="M292" s="208"/>
      <c r="N292" s="208"/>
      <c r="O292" s="208"/>
      <c r="P292" s="509"/>
      <c r="Q292" s="511"/>
      <c r="R292" s="511"/>
      <c r="S292" s="285" t="str">
        <f t="shared" si="1"/>
        <v/>
      </c>
      <c r="T292" s="16"/>
      <c r="U292" s="16"/>
      <c r="V292" s="16"/>
      <c r="W292" s="16"/>
      <c r="X292" s="16"/>
      <c r="Y292" s="16"/>
      <c r="Z292" s="16"/>
      <c r="AA292" s="16"/>
      <c r="AB292" s="16"/>
      <c r="AC292" s="16"/>
      <c r="AD292" s="16"/>
    </row>
    <row r="293" spans="1:30" ht="18" customHeight="1" x14ac:dyDescent="0.35">
      <c r="A293" s="211"/>
      <c r="B293" s="211"/>
      <c r="C293" s="211"/>
      <c r="D293" s="211"/>
      <c r="E293" s="211"/>
      <c r="F293" s="211"/>
      <c r="G293" s="211"/>
      <c r="H293" s="212"/>
      <c r="I293" s="211"/>
      <c r="J293" s="443"/>
      <c r="K293" s="283"/>
      <c r="L293" s="211"/>
      <c r="M293" s="211"/>
      <c r="N293" s="211"/>
      <c r="O293" s="211"/>
      <c r="P293" s="510"/>
      <c r="Q293" s="512"/>
      <c r="R293" s="512"/>
      <c r="S293" s="284" t="str">
        <f t="shared" si="1"/>
        <v/>
      </c>
      <c r="T293" s="16"/>
      <c r="U293" s="16"/>
      <c r="V293" s="16"/>
      <c r="W293" s="16"/>
      <c r="X293" s="16"/>
      <c r="Y293" s="16"/>
      <c r="Z293" s="16"/>
      <c r="AA293" s="16"/>
      <c r="AB293" s="16"/>
      <c r="AC293" s="16"/>
      <c r="AD293" s="16"/>
    </row>
    <row r="294" spans="1:30" ht="18" customHeight="1" x14ac:dyDescent="0.35">
      <c r="A294" s="208"/>
      <c r="B294" s="208"/>
      <c r="C294" s="208"/>
      <c r="D294" s="208"/>
      <c r="E294" s="208"/>
      <c r="F294" s="208"/>
      <c r="G294" s="208"/>
      <c r="H294" s="213"/>
      <c r="I294" s="208"/>
      <c r="J294" s="442"/>
      <c r="K294" s="207"/>
      <c r="L294" s="208"/>
      <c r="M294" s="208"/>
      <c r="N294" s="208"/>
      <c r="O294" s="208"/>
      <c r="P294" s="509"/>
      <c r="Q294" s="511"/>
      <c r="R294" s="511"/>
      <c r="S294" s="285" t="str">
        <f t="shared" si="1"/>
        <v/>
      </c>
      <c r="T294" s="16"/>
      <c r="U294" s="16"/>
      <c r="V294" s="16"/>
      <c r="W294" s="16"/>
      <c r="X294" s="16"/>
      <c r="Y294" s="16"/>
      <c r="Z294" s="16"/>
      <c r="AA294" s="16"/>
      <c r="AB294" s="16"/>
      <c r="AC294" s="16"/>
      <c r="AD294" s="16"/>
    </row>
    <row r="295" spans="1:30" ht="18" customHeight="1" x14ac:dyDescent="0.35">
      <c r="A295" s="211"/>
      <c r="B295" s="211"/>
      <c r="C295" s="211"/>
      <c r="D295" s="211"/>
      <c r="E295" s="211"/>
      <c r="F295" s="211"/>
      <c r="G295" s="211"/>
      <c r="H295" s="212"/>
      <c r="I295" s="211"/>
      <c r="J295" s="443"/>
      <c r="K295" s="283"/>
      <c r="L295" s="211"/>
      <c r="M295" s="211"/>
      <c r="N295" s="211"/>
      <c r="O295" s="211"/>
      <c r="P295" s="510"/>
      <c r="Q295" s="512"/>
      <c r="R295" s="512"/>
      <c r="S295" s="284" t="str">
        <f t="shared" si="1"/>
        <v/>
      </c>
      <c r="T295" s="16"/>
      <c r="U295" s="16"/>
      <c r="V295" s="16"/>
      <c r="W295" s="16"/>
      <c r="X295" s="16"/>
      <c r="Y295" s="16"/>
      <c r="Z295" s="16"/>
      <c r="AA295" s="16"/>
      <c r="AB295" s="16"/>
      <c r="AC295" s="16"/>
      <c r="AD295" s="16"/>
    </row>
    <row r="296" spans="1:30" ht="18" customHeight="1" x14ac:dyDescent="0.35">
      <c r="A296" s="208"/>
      <c r="B296" s="208"/>
      <c r="C296" s="208"/>
      <c r="D296" s="208"/>
      <c r="E296" s="208"/>
      <c r="F296" s="208"/>
      <c r="G296" s="208"/>
      <c r="H296" s="213"/>
      <c r="I296" s="208"/>
      <c r="J296" s="442"/>
      <c r="K296" s="207"/>
      <c r="L296" s="208"/>
      <c r="M296" s="208"/>
      <c r="N296" s="208"/>
      <c r="O296" s="208"/>
      <c r="P296" s="509"/>
      <c r="Q296" s="511"/>
      <c r="R296" s="511"/>
      <c r="S296" s="285" t="str">
        <f t="shared" ref="S296:S298" si="2">IF(OR(E296&lt;&gt;"",F296&lt;&gt;"",G296&lt;&gt;""),IF(AND(E296="APSC",F296="Undergrad",G296&lt;&gt;"Other"),"Yes","No"),"")</f>
        <v/>
      </c>
      <c r="T296" s="16"/>
      <c r="U296" s="16"/>
      <c r="V296" s="16"/>
      <c r="W296" s="16"/>
      <c r="X296" s="16"/>
      <c r="Y296" s="16"/>
      <c r="Z296" s="16"/>
      <c r="AA296" s="16"/>
      <c r="AB296" s="16"/>
      <c r="AC296" s="16"/>
      <c r="AD296" s="16"/>
    </row>
    <row r="297" spans="1:30" ht="18" customHeight="1" x14ac:dyDescent="0.35">
      <c r="A297" s="211"/>
      <c r="B297" s="211"/>
      <c r="C297" s="211"/>
      <c r="D297" s="211"/>
      <c r="E297" s="211"/>
      <c r="F297" s="211"/>
      <c r="G297" s="211"/>
      <c r="H297" s="212"/>
      <c r="I297" s="211"/>
      <c r="J297" s="443"/>
      <c r="K297" s="283"/>
      <c r="L297" s="211"/>
      <c r="M297" s="211"/>
      <c r="N297" s="211"/>
      <c r="O297" s="211"/>
      <c r="P297" s="510"/>
      <c r="Q297" s="512"/>
      <c r="R297" s="512"/>
      <c r="S297" s="284" t="str">
        <f t="shared" si="2"/>
        <v/>
      </c>
      <c r="T297" s="16"/>
      <c r="U297" s="16"/>
      <c r="V297" s="16"/>
      <c r="W297" s="16"/>
      <c r="X297" s="16"/>
      <c r="Y297" s="16"/>
      <c r="Z297" s="16"/>
      <c r="AA297" s="16"/>
      <c r="AB297" s="16"/>
      <c r="AC297" s="16"/>
      <c r="AD297" s="16"/>
    </row>
    <row r="298" spans="1:30" ht="18" customHeight="1" x14ac:dyDescent="0.35">
      <c r="A298" s="208"/>
      <c r="B298" s="208"/>
      <c r="C298" s="208"/>
      <c r="D298" s="208"/>
      <c r="E298" s="208"/>
      <c r="F298" s="208"/>
      <c r="G298" s="208"/>
      <c r="H298" s="213"/>
      <c r="I298" s="208"/>
      <c r="J298" s="442"/>
      <c r="K298" s="207"/>
      <c r="L298" s="208"/>
      <c r="M298" s="208"/>
      <c r="N298" s="208"/>
      <c r="O298" s="208"/>
      <c r="P298" s="509"/>
      <c r="Q298" s="511"/>
      <c r="R298" s="511"/>
      <c r="S298" s="285" t="str">
        <f t="shared" si="2"/>
        <v/>
      </c>
      <c r="T298" s="16"/>
      <c r="U298" s="16"/>
      <c r="V298" s="16"/>
      <c r="W298" s="16"/>
      <c r="X298" s="16"/>
      <c r="Y298" s="16"/>
      <c r="Z298" s="16"/>
      <c r="AA298" s="16"/>
      <c r="AB298" s="16"/>
      <c r="AC298" s="16"/>
      <c r="AD298" s="16"/>
    </row>
    <row r="299" spans="1:30" ht="15.75" customHeight="1" x14ac:dyDescent="0.35">
      <c r="AA299" s="16"/>
      <c r="AB299" s="16"/>
      <c r="AC299" s="16"/>
      <c r="AD299" s="16"/>
    </row>
    <row r="300" spans="1:30" ht="15.75" customHeight="1" x14ac:dyDescent="0.35">
      <c r="AA300" s="16"/>
      <c r="AB300" s="16"/>
      <c r="AC300" s="16"/>
      <c r="AD300" s="16"/>
    </row>
    <row r="301" spans="1:30" ht="15.75" customHeight="1" x14ac:dyDescent="0.35">
      <c r="AA301" s="16"/>
      <c r="AB301" s="16"/>
      <c r="AC301" s="16"/>
      <c r="AD301" s="16"/>
    </row>
    <row r="302" spans="1:30" ht="15.75" customHeight="1" x14ac:dyDescent="0.35">
      <c r="AA302" s="16"/>
      <c r="AB302" s="16"/>
      <c r="AC302" s="16"/>
      <c r="AD302" s="16"/>
    </row>
    <row r="303" spans="1:30" ht="15.75" customHeight="1" x14ac:dyDescent="0.35">
      <c r="AA303" s="16"/>
      <c r="AB303" s="16"/>
      <c r="AC303" s="16"/>
      <c r="AD303" s="16"/>
    </row>
    <row r="304" spans="1:30" ht="15.75" customHeight="1" x14ac:dyDescent="0.35">
      <c r="AA304" s="16"/>
      <c r="AB304" s="16"/>
      <c r="AC304" s="16"/>
      <c r="AD304" s="16"/>
    </row>
    <row r="305" spans="27:30" ht="15.75" customHeight="1" x14ac:dyDescent="0.35">
      <c r="AA305" s="16"/>
      <c r="AB305" s="16"/>
      <c r="AC305" s="16"/>
      <c r="AD305" s="16"/>
    </row>
    <row r="306" spans="27:30" ht="15.75" customHeight="1" x14ac:dyDescent="0.35">
      <c r="AA306" s="16"/>
      <c r="AB306" s="16"/>
      <c r="AC306" s="16"/>
      <c r="AD306" s="16"/>
    </row>
    <row r="307" spans="27:30" ht="15.75" customHeight="1" x14ac:dyDescent="0.35">
      <c r="AA307" s="16"/>
      <c r="AB307" s="16"/>
      <c r="AC307" s="16"/>
      <c r="AD307" s="16"/>
    </row>
    <row r="308" spans="27:30" ht="15.75" customHeight="1" x14ac:dyDescent="0.35">
      <c r="AA308" s="16"/>
      <c r="AB308" s="16"/>
      <c r="AC308" s="16"/>
      <c r="AD308" s="16"/>
    </row>
    <row r="309" spans="27:30" ht="15.75" customHeight="1" x14ac:dyDescent="0.35">
      <c r="AA309" s="16"/>
      <c r="AB309" s="16"/>
      <c r="AC309" s="16"/>
      <c r="AD309" s="16"/>
    </row>
    <row r="310" spans="27:30" ht="15.75" customHeight="1" x14ac:dyDescent="0.35">
      <c r="AA310" s="16"/>
      <c r="AB310" s="16"/>
      <c r="AC310" s="16"/>
      <c r="AD310" s="16"/>
    </row>
    <row r="311" spans="27:30" ht="15.75" customHeight="1" x14ac:dyDescent="0.35">
      <c r="AA311" s="16"/>
      <c r="AB311" s="16"/>
      <c r="AC311" s="16"/>
      <c r="AD311" s="16"/>
    </row>
    <row r="312" spans="27:30" ht="15.75" customHeight="1" x14ac:dyDescent="0.35">
      <c r="AA312" s="16"/>
      <c r="AB312" s="16"/>
      <c r="AC312" s="16"/>
      <c r="AD312" s="16"/>
    </row>
    <row r="313" spans="27:30" ht="15.75" customHeight="1" x14ac:dyDescent="0.35">
      <c r="AA313" s="16"/>
      <c r="AB313" s="16"/>
      <c r="AC313" s="16"/>
      <c r="AD313" s="16"/>
    </row>
    <row r="314" spans="27:30" ht="15.75" customHeight="1" x14ac:dyDescent="0.35">
      <c r="AA314" s="16"/>
      <c r="AB314" s="16"/>
      <c r="AC314" s="16"/>
      <c r="AD314" s="16"/>
    </row>
    <row r="315" spans="27:30" ht="15.75" customHeight="1" x14ac:dyDescent="0.35">
      <c r="AA315" s="16"/>
      <c r="AB315" s="16"/>
      <c r="AC315" s="16"/>
      <c r="AD315" s="16"/>
    </row>
    <row r="316" spans="27:30" ht="15.75" customHeight="1" x14ac:dyDescent="0.35">
      <c r="AA316" s="16"/>
      <c r="AB316" s="16"/>
      <c r="AC316" s="16"/>
      <c r="AD316" s="16"/>
    </row>
    <row r="317" spans="27:30" ht="15.75" customHeight="1" x14ac:dyDescent="0.35">
      <c r="AA317" s="16"/>
      <c r="AB317" s="16"/>
      <c r="AC317" s="16"/>
      <c r="AD317" s="16"/>
    </row>
    <row r="318" spans="27:30" ht="15.75" customHeight="1" x14ac:dyDescent="0.35">
      <c r="AA318" s="16"/>
      <c r="AB318" s="16"/>
      <c r="AC318" s="16"/>
      <c r="AD318" s="16"/>
    </row>
    <row r="319" spans="27:30" ht="15.75" customHeight="1" x14ac:dyDescent="0.35">
      <c r="AA319" s="16"/>
      <c r="AB319" s="16"/>
      <c r="AC319" s="16"/>
      <c r="AD319" s="16"/>
    </row>
    <row r="320" spans="27:30" ht="15.75" customHeight="1" x14ac:dyDescent="0.35">
      <c r="AA320" s="16"/>
      <c r="AB320" s="16"/>
      <c r="AC320" s="16"/>
      <c r="AD320" s="16"/>
    </row>
    <row r="321" spans="27:30" ht="15.75" customHeight="1" x14ac:dyDescent="0.35">
      <c r="AA321" s="16"/>
      <c r="AB321" s="16"/>
      <c r="AC321" s="16"/>
      <c r="AD321" s="16"/>
    </row>
    <row r="322" spans="27:30" ht="15.75" customHeight="1" x14ac:dyDescent="0.35">
      <c r="AA322" s="16"/>
      <c r="AB322" s="16"/>
      <c r="AC322" s="16"/>
      <c r="AD322" s="16"/>
    </row>
    <row r="323" spans="27:30" ht="15.75" customHeight="1" x14ac:dyDescent="0.35">
      <c r="AA323" s="16"/>
      <c r="AB323" s="16"/>
      <c r="AC323" s="16"/>
      <c r="AD323" s="16"/>
    </row>
    <row r="324" spans="27:30" ht="15.75" customHeight="1" x14ac:dyDescent="0.35">
      <c r="AA324" s="16"/>
      <c r="AB324" s="16"/>
      <c r="AC324" s="16"/>
      <c r="AD324" s="16"/>
    </row>
    <row r="325" spans="27:30" ht="15.75" customHeight="1" x14ac:dyDescent="0.35">
      <c r="AA325" s="16"/>
      <c r="AB325" s="16"/>
      <c r="AC325" s="16"/>
      <c r="AD325" s="16"/>
    </row>
    <row r="326" spans="27:30" ht="15.75" customHeight="1" x14ac:dyDescent="0.35">
      <c r="AA326" s="16"/>
      <c r="AB326" s="16"/>
      <c r="AC326" s="16"/>
      <c r="AD326" s="16"/>
    </row>
    <row r="327" spans="27:30" ht="15.75" customHeight="1" x14ac:dyDescent="0.35">
      <c r="AA327" s="16"/>
      <c r="AB327" s="16"/>
      <c r="AC327" s="16"/>
      <c r="AD327" s="16"/>
    </row>
    <row r="328" spans="27:30" ht="15.75" customHeight="1" x14ac:dyDescent="0.35">
      <c r="AA328" s="16"/>
      <c r="AB328" s="16"/>
      <c r="AC328" s="16"/>
      <c r="AD328" s="16"/>
    </row>
    <row r="329" spans="27:30" ht="15.75" customHeight="1" x14ac:dyDescent="0.35">
      <c r="AA329" s="16"/>
      <c r="AB329" s="16"/>
      <c r="AC329" s="16"/>
      <c r="AD329" s="16"/>
    </row>
    <row r="330" spans="27:30" ht="15.75" customHeight="1" x14ac:dyDescent="0.35">
      <c r="AA330" s="16"/>
      <c r="AB330" s="16"/>
      <c r="AC330" s="16"/>
      <c r="AD330" s="16"/>
    </row>
    <row r="331" spans="27:30" ht="15.75" customHeight="1" x14ac:dyDescent="0.35">
      <c r="AA331" s="16"/>
      <c r="AB331" s="16"/>
      <c r="AC331" s="16"/>
      <c r="AD331" s="16"/>
    </row>
    <row r="332" spans="27:30" ht="15.75" customHeight="1" x14ac:dyDescent="0.35">
      <c r="AA332" s="16"/>
      <c r="AB332" s="16"/>
      <c r="AC332" s="16"/>
      <c r="AD332" s="16"/>
    </row>
    <row r="333" spans="27:30" ht="15.75" customHeight="1" x14ac:dyDescent="0.35">
      <c r="AA333" s="16"/>
      <c r="AB333" s="16"/>
      <c r="AC333" s="16"/>
      <c r="AD333" s="16"/>
    </row>
    <row r="334" spans="27:30" ht="15.75" customHeight="1" x14ac:dyDescent="0.35">
      <c r="AA334" s="16"/>
      <c r="AB334" s="16"/>
      <c r="AC334" s="16"/>
      <c r="AD334" s="16"/>
    </row>
    <row r="335" spans="27:30" ht="15.75" customHeight="1" x14ac:dyDescent="0.35">
      <c r="AA335" s="16"/>
      <c r="AB335" s="16"/>
      <c r="AC335" s="16"/>
      <c r="AD335" s="16"/>
    </row>
    <row r="336" spans="27:30" ht="15.75" customHeight="1" x14ac:dyDescent="0.35">
      <c r="AA336" s="16"/>
      <c r="AB336" s="16"/>
      <c r="AC336" s="16"/>
      <c r="AD336" s="16"/>
    </row>
    <row r="337" spans="27:30" ht="15.75" customHeight="1" x14ac:dyDescent="0.35">
      <c r="AA337" s="16"/>
      <c r="AB337" s="16"/>
      <c r="AC337" s="16"/>
      <c r="AD337" s="16"/>
    </row>
    <row r="338" spans="27:30" ht="15.75" customHeight="1" x14ac:dyDescent="0.35">
      <c r="AA338" s="16"/>
      <c r="AB338" s="16"/>
      <c r="AC338" s="16"/>
      <c r="AD338" s="16"/>
    </row>
    <row r="339" spans="27:30" ht="15.75" customHeight="1" x14ac:dyDescent="0.35">
      <c r="AA339" s="16"/>
      <c r="AB339" s="16"/>
      <c r="AC339" s="16"/>
      <c r="AD339" s="16"/>
    </row>
    <row r="340" spans="27:30" ht="15.75" customHeight="1" x14ac:dyDescent="0.35">
      <c r="AA340" s="16"/>
      <c r="AB340" s="16"/>
      <c r="AC340" s="16"/>
      <c r="AD340" s="16"/>
    </row>
    <row r="341" spans="27:30" ht="15.75" customHeight="1" x14ac:dyDescent="0.35">
      <c r="AA341" s="16"/>
      <c r="AB341" s="16"/>
      <c r="AC341" s="16"/>
      <c r="AD341" s="16"/>
    </row>
    <row r="342" spans="27:30" ht="15.75" customHeight="1" x14ac:dyDescent="0.35">
      <c r="AA342" s="16"/>
      <c r="AB342" s="16"/>
      <c r="AC342" s="16"/>
      <c r="AD342" s="16"/>
    </row>
    <row r="343" spans="27:30" ht="15.75" customHeight="1" x14ac:dyDescent="0.35">
      <c r="AA343" s="16"/>
      <c r="AB343" s="16"/>
      <c r="AC343" s="16"/>
      <c r="AD343" s="16"/>
    </row>
    <row r="344" spans="27:30" ht="15.75" customHeight="1" x14ac:dyDescent="0.35">
      <c r="AA344" s="16"/>
      <c r="AB344" s="16"/>
      <c r="AC344" s="16"/>
      <c r="AD344" s="16"/>
    </row>
    <row r="345" spans="27:30" ht="15.75" customHeight="1" x14ac:dyDescent="0.35">
      <c r="AA345" s="16"/>
      <c r="AB345" s="16"/>
      <c r="AC345" s="16"/>
      <c r="AD345" s="16"/>
    </row>
    <row r="346" spans="27:30" ht="15.75" customHeight="1" x14ac:dyDescent="0.35">
      <c r="AA346" s="16"/>
      <c r="AB346" s="16"/>
      <c r="AC346" s="16"/>
      <c r="AD346" s="16"/>
    </row>
    <row r="347" spans="27:30" ht="15.75" customHeight="1" x14ac:dyDescent="0.35">
      <c r="AA347" s="16"/>
      <c r="AB347" s="16"/>
      <c r="AC347" s="16"/>
      <c r="AD347" s="16"/>
    </row>
    <row r="348" spans="27:30" ht="15.75" customHeight="1" x14ac:dyDescent="0.35">
      <c r="AA348" s="16"/>
      <c r="AB348" s="16"/>
      <c r="AC348" s="16"/>
      <c r="AD348" s="16"/>
    </row>
    <row r="349" spans="27:30" ht="15.75" customHeight="1" x14ac:dyDescent="0.35">
      <c r="AA349" s="16"/>
      <c r="AB349" s="16"/>
      <c r="AC349" s="16"/>
      <c r="AD349" s="16"/>
    </row>
    <row r="350" spans="27:30" ht="15.75" customHeight="1" x14ac:dyDescent="0.35">
      <c r="AA350" s="16"/>
      <c r="AB350" s="16"/>
      <c r="AC350" s="16"/>
      <c r="AD350" s="16"/>
    </row>
    <row r="351" spans="27:30" ht="15.75" customHeight="1" x14ac:dyDescent="0.35">
      <c r="AA351" s="16"/>
      <c r="AB351" s="16"/>
      <c r="AC351" s="16"/>
      <c r="AD351" s="16"/>
    </row>
    <row r="352" spans="27:30" ht="15.75" customHeight="1" x14ac:dyDescent="0.35">
      <c r="AA352" s="16"/>
      <c r="AB352" s="16"/>
      <c r="AC352" s="16"/>
      <c r="AD352" s="16"/>
    </row>
    <row r="353" spans="27:30" ht="15.75" customHeight="1" x14ac:dyDescent="0.35">
      <c r="AA353" s="16"/>
      <c r="AB353" s="16"/>
      <c r="AC353" s="16"/>
      <c r="AD353" s="16"/>
    </row>
    <row r="354" spans="27:30" ht="15.75" customHeight="1" x14ac:dyDescent="0.35">
      <c r="AA354" s="16"/>
      <c r="AB354" s="16"/>
      <c r="AC354" s="16"/>
      <c r="AD354" s="16"/>
    </row>
    <row r="355" spans="27:30" ht="15.75" customHeight="1" x14ac:dyDescent="0.35">
      <c r="AA355" s="16"/>
      <c r="AB355" s="16"/>
      <c r="AC355" s="16"/>
      <c r="AD355" s="16"/>
    </row>
    <row r="356" spans="27:30" ht="15.75" customHeight="1" x14ac:dyDescent="0.35">
      <c r="AA356" s="16"/>
      <c r="AB356" s="16"/>
      <c r="AC356" s="16"/>
      <c r="AD356" s="16"/>
    </row>
    <row r="357" spans="27:30" ht="15.75" customHeight="1" x14ac:dyDescent="0.35">
      <c r="AA357" s="16"/>
      <c r="AB357" s="16"/>
      <c r="AC357" s="16"/>
      <c r="AD357" s="16"/>
    </row>
    <row r="358" spans="27:30" ht="15.75" customHeight="1" x14ac:dyDescent="0.35">
      <c r="AA358" s="16"/>
      <c r="AB358" s="16"/>
      <c r="AC358" s="16"/>
      <c r="AD358" s="16"/>
    </row>
    <row r="359" spans="27:30" ht="15.75" customHeight="1" x14ac:dyDescent="0.35">
      <c r="AA359" s="16"/>
      <c r="AB359" s="16"/>
      <c r="AC359" s="16"/>
      <c r="AD359" s="16"/>
    </row>
    <row r="360" spans="27:30" ht="15.75" customHeight="1" x14ac:dyDescent="0.35">
      <c r="AA360" s="16"/>
      <c r="AB360" s="16"/>
      <c r="AC360" s="16"/>
      <c r="AD360" s="16"/>
    </row>
    <row r="361" spans="27:30" ht="15.75" customHeight="1" x14ac:dyDescent="0.35">
      <c r="AA361" s="16"/>
      <c r="AB361" s="16"/>
      <c r="AC361" s="16"/>
      <c r="AD361" s="16"/>
    </row>
    <row r="362" spans="27:30" ht="15.75" customHeight="1" x14ac:dyDescent="0.35">
      <c r="AA362" s="16"/>
      <c r="AB362" s="16"/>
      <c r="AC362" s="16"/>
      <c r="AD362" s="16"/>
    </row>
    <row r="363" spans="27:30" ht="15.75" customHeight="1" x14ac:dyDescent="0.35">
      <c r="AA363" s="16"/>
      <c r="AB363" s="16"/>
      <c r="AC363" s="16"/>
      <c r="AD363" s="16"/>
    </row>
    <row r="364" spans="27:30" ht="15.75" customHeight="1" x14ac:dyDescent="0.35">
      <c r="AA364" s="16"/>
      <c r="AB364" s="16"/>
      <c r="AC364" s="16"/>
      <c r="AD364" s="16"/>
    </row>
    <row r="365" spans="27:30" ht="15.75" customHeight="1" x14ac:dyDescent="0.35">
      <c r="AA365" s="16"/>
      <c r="AB365" s="16"/>
      <c r="AC365" s="16"/>
      <c r="AD365" s="16"/>
    </row>
    <row r="366" spans="27:30" ht="15.75" customHeight="1" x14ac:dyDescent="0.35">
      <c r="AA366" s="16"/>
      <c r="AB366" s="16"/>
      <c r="AC366" s="16"/>
      <c r="AD366" s="16"/>
    </row>
    <row r="367" spans="27:30" ht="15.75" customHeight="1" x14ac:dyDescent="0.35">
      <c r="AA367" s="16"/>
      <c r="AB367" s="16"/>
      <c r="AC367" s="16"/>
      <c r="AD367" s="16"/>
    </row>
    <row r="368" spans="27:30" ht="15.75" customHeight="1" x14ac:dyDescent="0.35">
      <c r="AA368" s="16"/>
      <c r="AB368" s="16"/>
      <c r="AC368" s="16"/>
      <c r="AD368" s="16"/>
    </row>
    <row r="369" spans="27:30" ht="15.75" customHeight="1" x14ac:dyDescent="0.35">
      <c r="AA369" s="16"/>
      <c r="AB369" s="16"/>
      <c r="AC369" s="16"/>
      <c r="AD369" s="16"/>
    </row>
    <row r="370" spans="27:30" ht="15.75" customHeight="1" x14ac:dyDescent="0.35">
      <c r="AA370" s="16"/>
      <c r="AB370" s="16"/>
      <c r="AC370" s="16"/>
      <c r="AD370" s="16"/>
    </row>
    <row r="371" spans="27:30" ht="15.75" customHeight="1" x14ac:dyDescent="0.35">
      <c r="AA371" s="16"/>
      <c r="AB371" s="16"/>
      <c r="AC371" s="16"/>
      <c r="AD371" s="16"/>
    </row>
    <row r="372" spans="27:30" ht="15.75" customHeight="1" x14ac:dyDescent="0.35">
      <c r="AA372" s="16"/>
      <c r="AB372" s="16"/>
      <c r="AC372" s="16"/>
      <c r="AD372" s="16"/>
    </row>
    <row r="373" spans="27:30" ht="15.75" customHeight="1" x14ac:dyDescent="0.35">
      <c r="AA373" s="16"/>
      <c r="AB373" s="16"/>
      <c r="AC373" s="16"/>
      <c r="AD373" s="16"/>
    </row>
    <row r="374" spans="27:30" ht="15.75" customHeight="1" x14ac:dyDescent="0.35">
      <c r="AA374" s="16"/>
      <c r="AB374" s="16"/>
      <c r="AC374" s="16"/>
      <c r="AD374" s="16"/>
    </row>
    <row r="375" spans="27:30" ht="15.75" customHeight="1" x14ac:dyDescent="0.35">
      <c r="AA375" s="16"/>
      <c r="AB375" s="16"/>
      <c r="AC375" s="16"/>
      <c r="AD375" s="16"/>
    </row>
    <row r="376" spans="27:30" ht="15.75" customHeight="1" x14ac:dyDescent="0.35">
      <c r="AA376" s="16"/>
      <c r="AB376" s="16"/>
      <c r="AC376" s="16"/>
      <c r="AD376" s="16"/>
    </row>
    <row r="377" spans="27:30" ht="15.75" customHeight="1" x14ac:dyDescent="0.35">
      <c r="AA377" s="16"/>
      <c r="AB377" s="16"/>
      <c r="AC377" s="16"/>
      <c r="AD377" s="16"/>
    </row>
    <row r="378" spans="27:30" ht="15.75" customHeight="1" x14ac:dyDescent="0.35">
      <c r="AA378" s="16"/>
      <c r="AB378" s="16"/>
      <c r="AC378" s="16"/>
      <c r="AD378" s="16"/>
    </row>
    <row r="379" spans="27:30" ht="15.75" customHeight="1" x14ac:dyDescent="0.35">
      <c r="AA379" s="16"/>
      <c r="AB379" s="16"/>
      <c r="AC379" s="16"/>
      <c r="AD379" s="16"/>
    </row>
    <row r="380" spans="27:30" ht="15.75" customHeight="1" x14ac:dyDescent="0.35">
      <c r="AA380" s="16"/>
      <c r="AB380" s="16"/>
      <c r="AC380" s="16"/>
      <c r="AD380" s="16"/>
    </row>
    <row r="381" spans="27:30" ht="15.75" customHeight="1" x14ac:dyDescent="0.35">
      <c r="AA381" s="16"/>
      <c r="AB381" s="16"/>
      <c r="AC381" s="16"/>
      <c r="AD381" s="16"/>
    </row>
    <row r="382" spans="27:30" ht="15.75" customHeight="1" x14ac:dyDescent="0.35">
      <c r="AA382" s="16"/>
      <c r="AB382" s="16"/>
      <c r="AC382" s="16"/>
      <c r="AD382" s="16"/>
    </row>
    <row r="383" spans="27:30" ht="15.75" customHeight="1" x14ac:dyDescent="0.35">
      <c r="AA383" s="16"/>
      <c r="AB383" s="16"/>
      <c r="AC383" s="16"/>
      <c r="AD383" s="16"/>
    </row>
    <row r="384" spans="27:30" ht="15.75" customHeight="1" x14ac:dyDescent="0.35">
      <c r="AA384" s="16"/>
      <c r="AB384" s="16"/>
      <c r="AC384" s="16"/>
      <c r="AD384" s="16"/>
    </row>
    <row r="385" spans="27:30" ht="15.75" customHeight="1" x14ac:dyDescent="0.35">
      <c r="AA385" s="16"/>
      <c r="AB385" s="16"/>
      <c r="AC385" s="16"/>
      <c r="AD385" s="16"/>
    </row>
    <row r="386" spans="27:30" ht="15.75" customHeight="1" x14ac:dyDescent="0.35">
      <c r="AA386" s="16"/>
      <c r="AB386" s="16"/>
      <c r="AC386" s="16"/>
      <c r="AD386" s="16"/>
    </row>
    <row r="387" spans="27:30" ht="15.75" customHeight="1" x14ac:dyDescent="0.35">
      <c r="AA387" s="16"/>
      <c r="AB387" s="16"/>
      <c r="AC387" s="16"/>
      <c r="AD387" s="16"/>
    </row>
    <row r="388" spans="27:30" ht="15.75" customHeight="1" x14ac:dyDescent="0.35">
      <c r="AA388" s="16"/>
      <c r="AB388" s="16"/>
      <c r="AC388" s="16"/>
      <c r="AD388" s="16"/>
    </row>
    <row r="389" spans="27:30" ht="15.75" customHeight="1" x14ac:dyDescent="0.35">
      <c r="AA389" s="16"/>
      <c r="AB389" s="16"/>
      <c r="AC389" s="16"/>
      <c r="AD389" s="16"/>
    </row>
    <row r="390" spans="27:30" ht="15.75" customHeight="1" x14ac:dyDescent="0.35">
      <c r="AA390" s="16"/>
      <c r="AB390" s="16"/>
      <c r="AC390" s="16"/>
      <c r="AD390" s="16"/>
    </row>
    <row r="391" spans="27:30" ht="15.75" customHeight="1" x14ac:dyDescent="0.35">
      <c r="AA391" s="16"/>
      <c r="AB391" s="16"/>
      <c r="AC391" s="16"/>
      <c r="AD391" s="16"/>
    </row>
    <row r="392" spans="27:30" ht="15.75" customHeight="1" x14ac:dyDescent="0.35">
      <c r="AA392" s="16"/>
      <c r="AB392" s="16"/>
      <c r="AC392" s="16"/>
      <c r="AD392" s="16"/>
    </row>
    <row r="393" spans="27:30" ht="15.75" customHeight="1" x14ac:dyDescent="0.35">
      <c r="AA393" s="16"/>
      <c r="AB393" s="16"/>
      <c r="AC393" s="16"/>
      <c r="AD393" s="16"/>
    </row>
    <row r="394" spans="27:30" ht="15.75" customHeight="1" x14ac:dyDescent="0.35">
      <c r="AA394" s="16"/>
      <c r="AB394" s="16"/>
      <c r="AC394" s="16"/>
      <c r="AD394" s="16"/>
    </row>
    <row r="395" spans="27:30" ht="15.75" customHeight="1" x14ac:dyDescent="0.35">
      <c r="AA395" s="16"/>
      <c r="AB395" s="16"/>
      <c r="AC395" s="16"/>
      <c r="AD395" s="16"/>
    </row>
    <row r="396" spans="27:30" ht="15.75" customHeight="1" x14ac:dyDescent="0.35">
      <c r="AA396" s="16"/>
      <c r="AB396" s="16"/>
      <c r="AC396" s="16"/>
      <c r="AD396" s="16"/>
    </row>
    <row r="397" spans="27:30" ht="15.75" customHeight="1" x14ac:dyDescent="0.35">
      <c r="AA397" s="16"/>
      <c r="AB397" s="16"/>
      <c r="AC397" s="16"/>
      <c r="AD397" s="16"/>
    </row>
    <row r="398" spans="27:30" ht="15.75" customHeight="1" x14ac:dyDescent="0.35">
      <c r="AA398" s="16"/>
      <c r="AB398" s="16"/>
      <c r="AC398" s="16"/>
      <c r="AD398" s="16"/>
    </row>
    <row r="399" spans="27:30" ht="15.75" customHeight="1" x14ac:dyDescent="0.35">
      <c r="AA399" s="16"/>
      <c r="AB399" s="16"/>
      <c r="AC399" s="16"/>
      <c r="AD399" s="16"/>
    </row>
    <row r="400" spans="27:30" ht="15.75" customHeight="1" x14ac:dyDescent="0.35">
      <c r="AA400" s="16"/>
      <c r="AB400" s="16"/>
      <c r="AC400" s="16"/>
      <c r="AD400" s="16"/>
    </row>
    <row r="401" spans="27:30" ht="15.75" customHeight="1" x14ac:dyDescent="0.35">
      <c r="AA401" s="16"/>
      <c r="AB401" s="16"/>
      <c r="AC401" s="16"/>
      <c r="AD401" s="16"/>
    </row>
    <row r="402" spans="27:30" ht="15.75" customHeight="1" x14ac:dyDescent="0.35">
      <c r="AA402" s="16"/>
      <c r="AB402" s="16"/>
      <c r="AC402" s="16"/>
      <c r="AD402" s="16"/>
    </row>
    <row r="403" spans="27:30" ht="15.75" customHeight="1" x14ac:dyDescent="0.35">
      <c r="AA403" s="16"/>
      <c r="AB403" s="16"/>
      <c r="AC403" s="16"/>
      <c r="AD403" s="16"/>
    </row>
    <row r="404" spans="27:30" ht="15.75" customHeight="1" x14ac:dyDescent="0.35">
      <c r="AA404" s="16"/>
      <c r="AB404" s="16"/>
      <c r="AC404" s="16"/>
      <c r="AD404" s="16"/>
    </row>
    <row r="405" spans="27:30" ht="15.75" customHeight="1" x14ac:dyDescent="0.35">
      <c r="AA405" s="16"/>
      <c r="AB405" s="16"/>
      <c r="AC405" s="16"/>
      <c r="AD405" s="16"/>
    </row>
    <row r="406" spans="27:30" ht="15.75" customHeight="1" x14ac:dyDescent="0.35">
      <c r="AA406" s="16"/>
      <c r="AB406" s="16"/>
      <c r="AC406" s="16"/>
      <c r="AD406" s="16"/>
    </row>
    <row r="407" spans="27:30" ht="15.75" customHeight="1" x14ac:dyDescent="0.35">
      <c r="AA407" s="16"/>
      <c r="AB407" s="16"/>
      <c r="AC407" s="16"/>
      <c r="AD407" s="16"/>
    </row>
    <row r="408" spans="27:30" ht="15.75" customHeight="1" x14ac:dyDescent="0.35">
      <c r="AA408" s="16"/>
      <c r="AB408" s="16"/>
      <c r="AC408" s="16"/>
      <c r="AD408" s="16"/>
    </row>
    <row r="409" spans="27:30" ht="15.75" customHeight="1" x14ac:dyDescent="0.35">
      <c r="AA409" s="16"/>
      <c r="AB409" s="16"/>
      <c r="AC409" s="16"/>
      <c r="AD409" s="16"/>
    </row>
    <row r="410" spans="27:30" ht="15.75" customHeight="1" x14ac:dyDescent="0.35">
      <c r="AA410" s="16"/>
      <c r="AB410" s="16"/>
      <c r="AC410" s="16"/>
      <c r="AD410" s="16"/>
    </row>
    <row r="411" spans="27:30" ht="15.75" customHeight="1" x14ac:dyDescent="0.35">
      <c r="AA411" s="16"/>
      <c r="AB411" s="16"/>
      <c r="AC411" s="16"/>
      <c r="AD411" s="16"/>
    </row>
    <row r="412" spans="27:30" ht="15.75" customHeight="1" x14ac:dyDescent="0.35">
      <c r="AA412" s="16"/>
      <c r="AB412" s="16"/>
      <c r="AC412" s="16"/>
      <c r="AD412" s="16"/>
    </row>
    <row r="413" spans="27:30" ht="15.75" customHeight="1" x14ac:dyDescent="0.35">
      <c r="AA413" s="16"/>
      <c r="AB413" s="16"/>
      <c r="AC413" s="16"/>
      <c r="AD413" s="16"/>
    </row>
    <row r="414" spans="27:30" ht="15.75" customHeight="1" x14ac:dyDescent="0.35">
      <c r="AA414" s="16"/>
      <c r="AB414" s="16"/>
      <c r="AC414" s="16"/>
      <c r="AD414" s="16"/>
    </row>
    <row r="415" spans="27:30" ht="15.75" customHeight="1" x14ac:dyDescent="0.35">
      <c r="AA415" s="16"/>
      <c r="AB415" s="16"/>
      <c r="AC415" s="16"/>
      <c r="AD415" s="16"/>
    </row>
    <row r="416" spans="27:30" ht="15.75" customHeight="1" x14ac:dyDescent="0.35">
      <c r="AA416" s="16"/>
      <c r="AB416" s="16"/>
      <c r="AC416" s="16"/>
      <c r="AD416" s="16"/>
    </row>
    <row r="417" spans="27:30" ht="15.75" customHeight="1" x14ac:dyDescent="0.35">
      <c r="AA417" s="16"/>
      <c r="AB417" s="16"/>
      <c r="AC417" s="16"/>
      <c r="AD417" s="16"/>
    </row>
    <row r="418" spans="27:30" ht="15.75" customHeight="1" x14ac:dyDescent="0.35">
      <c r="AA418" s="16"/>
      <c r="AB418" s="16"/>
      <c r="AC418" s="16"/>
      <c r="AD418" s="16"/>
    </row>
    <row r="419" spans="27:30" ht="15.75" customHeight="1" x14ac:dyDescent="0.35">
      <c r="AA419" s="16"/>
      <c r="AB419" s="16"/>
      <c r="AC419" s="16"/>
      <c r="AD419" s="16"/>
    </row>
    <row r="420" spans="27:30" ht="15.75" customHeight="1" x14ac:dyDescent="0.35">
      <c r="AA420" s="16"/>
      <c r="AB420" s="16"/>
      <c r="AC420" s="16"/>
      <c r="AD420" s="16"/>
    </row>
    <row r="421" spans="27:30" ht="15.75" customHeight="1" x14ac:dyDescent="0.35">
      <c r="AA421" s="16"/>
      <c r="AB421" s="16"/>
      <c r="AC421" s="16"/>
      <c r="AD421" s="16"/>
    </row>
    <row r="422" spans="27:30" ht="15.75" customHeight="1" x14ac:dyDescent="0.35">
      <c r="AA422" s="16"/>
      <c r="AB422" s="16"/>
      <c r="AC422" s="16"/>
      <c r="AD422" s="16"/>
    </row>
    <row r="423" spans="27:30" ht="15.75" customHeight="1" x14ac:dyDescent="0.35">
      <c r="AA423" s="16"/>
      <c r="AB423" s="16"/>
      <c r="AC423" s="16"/>
      <c r="AD423" s="16"/>
    </row>
    <row r="424" spans="27:30" ht="15.75" customHeight="1" x14ac:dyDescent="0.35">
      <c r="AA424" s="16"/>
      <c r="AB424" s="16"/>
      <c r="AC424" s="16"/>
      <c r="AD424" s="16"/>
    </row>
    <row r="425" spans="27:30" ht="15.75" customHeight="1" x14ac:dyDescent="0.35">
      <c r="AA425" s="16"/>
      <c r="AB425" s="16"/>
      <c r="AC425" s="16"/>
      <c r="AD425" s="16"/>
    </row>
    <row r="426" spans="27:30" ht="15.75" customHeight="1" x14ac:dyDescent="0.35">
      <c r="AA426" s="16"/>
      <c r="AB426" s="16"/>
      <c r="AC426" s="16"/>
      <c r="AD426" s="16"/>
    </row>
    <row r="427" spans="27:30" ht="15.75" customHeight="1" x14ac:dyDescent="0.35">
      <c r="AA427" s="16"/>
      <c r="AB427" s="16"/>
      <c r="AC427" s="16"/>
      <c r="AD427" s="16"/>
    </row>
    <row r="428" spans="27:30" ht="15.75" customHeight="1" x14ac:dyDescent="0.35">
      <c r="AA428" s="16"/>
      <c r="AB428" s="16"/>
      <c r="AC428" s="16"/>
      <c r="AD428" s="16"/>
    </row>
    <row r="429" spans="27:30" ht="15.75" customHeight="1" x14ac:dyDescent="0.35">
      <c r="AA429" s="16"/>
      <c r="AB429" s="16"/>
      <c r="AC429" s="16"/>
      <c r="AD429" s="16"/>
    </row>
    <row r="430" spans="27:30" ht="15.75" customHeight="1" x14ac:dyDescent="0.35">
      <c r="AA430" s="16"/>
      <c r="AB430" s="16"/>
      <c r="AC430" s="16"/>
      <c r="AD430" s="16"/>
    </row>
    <row r="431" spans="27:30" ht="15.75" customHeight="1" x14ac:dyDescent="0.35">
      <c r="AA431" s="16"/>
      <c r="AB431" s="16"/>
      <c r="AC431" s="16"/>
      <c r="AD431" s="16"/>
    </row>
    <row r="432" spans="27:30" ht="15.75" customHeight="1" x14ac:dyDescent="0.35">
      <c r="AA432" s="16"/>
      <c r="AB432" s="16"/>
      <c r="AC432" s="16"/>
      <c r="AD432" s="16"/>
    </row>
    <row r="433" spans="27:30" ht="15.75" customHeight="1" x14ac:dyDescent="0.35">
      <c r="AA433" s="16"/>
      <c r="AB433" s="16"/>
      <c r="AC433" s="16"/>
      <c r="AD433" s="16"/>
    </row>
    <row r="434" spans="27:30" ht="15.75" customHeight="1" x14ac:dyDescent="0.35">
      <c r="AA434" s="16"/>
      <c r="AB434" s="16"/>
      <c r="AC434" s="16"/>
      <c r="AD434" s="16"/>
    </row>
    <row r="435" spans="27:30" ht="15.75" customHeight="1" x14ac:dyDescent="0.35">
      <c r="AA435" s="16"/>
      <c r="AB435" s="16"/>
      <c r="AC435" s="16"/>
      <c r="AD435" s="16"/>
    </row>
    <row r="436" spans="27:30" ht="15.75" customHeight="1" x14ac:dyDescent="0.35">
      <c r="AA436" s="16"/>
      <c r="AB436" s="16"/>
      <c r="AC436" s="16"/>
      <c r="AD436" s="16"/>
    </row>
    <row r="437" spans="27:30" ht="15.75" customHeight="1" x14ac:dyDescent="0.35">
      <c r="AA437" s="16"/>
      <c r="AB437" s="16"/>
      <c r="AC437" s="16"/>
      <c r="AD437" s="16"/>
    </row>
    <row r="438" spans="27:30" ht="15.75" customHeight="1" x14ac:dyDescent="0.35">
      <c r="AA438" s="16"/>
      <c r="AB438" s="16"/>
      <c r="AC438" s="16"/>
      <c r="AD438" s="16"/>
    </row>
    <row r="439" spans="27:30" ht="15.75" customHeight="1" x14ac:dyDescent="0.35">
      <c r="AA439" s="16"/>
      <c r="AB439" s="16"/>
      <c r="AC439" s="16"/>
      <c r="AD439" s="16"/>
    </row>
    <row r="440" spans="27:30" ht="15.75" customHeight="1" x14ac:dyDescent="0.35">
      <c r="AA440" s="16"/>
      <c r="AB440" s="16"/>
      <c r="AC440" s="16"/>
      <c r="AD440" s="16"/>
    </row>
    <row r="441" spans="27:30" ht="15.75" customHeight="1" x14ac:dyDescent="0.35">
      <c r="AA441" s="16"/>
      <c r="AB441" s="16"/>
      <c r="AC441" s="16"/>
      <c r="AD441" s="16"/>
    </row>
    <row r="442" spans="27:30" ht="15.75" customHeight="1" x14ac:dyDescent="0.35">
      <c r="AA442" s="16"/>
      <c r="AB442" s="16"/>
      <c r="AC442" s="16"/>
      <c r="AD442" s="16"/>
    </row>
    <row r="443" spans="27:30" ht="15.75" customHeight="1" x14ac:dyDescent="0.35">
      <c r="AA443" s="16"/>
      <c r="AB443" s="16"/>
      <c r="AC443" s="16"/>
      <c r="AD443" s="16"/>
    </row>
    <row r="444" spans="27:30" ht="15.75" customHeight="1" x14ac:dyDescent="0.35">
      <c r="AA444" s="16"/>
      <c r="AB444" s="16"/>
      <c r="AC444" s="16"/>
      <c r="AD444" s="16"/>
    </row>
    <row r="445" spans="27:30" ht="15.75" customHeight="1" x14ac:dyDescent="0.35">
      <c r="AA445" s="16"/>
      <c r="AB445" s="16"/>
      <c r="AC445" s="16"/>
      <c r="AD445" s="16"/>
    </row>
    <row r="446" spans="27:30" ht="15.75" customHeight="1" x14ac:dyDescent="0.35">
      <c r="AA446" s="16"/>
      <c r="AB446" s="16"/>
      <c r="AC446" s="16"/>
      <c r="AD446" s="16"/>
    </row>
    <row r="447" spans="27:30" ht="15.75" customHeight="1" x14ac:dyDescent="0.35">
      <c r="AA447" s="16"/>
      <c r="AB447" s="16"/>
      <c r="AC447" s="16"/>
      <c r="AD447" s="16"/>
    </row>
    <row r="448" spans="27:30" ht="15.75" customHeight="1" x14ac:dyDescent="0.35">
      <c r="AA448" s="16"/>
      <c r="AB448" s="16"/>
      <c r="AC448" s="16"/>
      <c r="AD448" s="16"/>
    </row>
    <row r="449" spans="27:30" ht="15.75" customHeight="1" x14ac:dyDescent="0.35">
      <c r="AA449" s="16"/>
      <c r="AB449" s="16"/>
      <c r="AC449" s="16"/>
      <c r="AD449" s="16"/>
    </row>
    <row r="450" spans="27:30" ht="15.75" customHeight="1" x14ac:dyDescent="0.35">
      <c r="AA450" s="16"/>
      <c r="AB450" s="16"/>
      <c r="AC450" s="16"/>
      <c r="AD450" s="16"/>
    </row>
    <row r="451" spans="27:30" ht="15.75" customHeight="1" x14ac:dyDescent="0.35">
      <c r="AA451" s="16"/>
      <c r="AB451" s="16"/>
      <c r="AC451" s="16"/>
      <c r="AD451" s="16"/>
    </row>
    <row r="452" spans="27:30" ht="15.75" customHeight="1" x14ac:dyDescent="0.35">
      <c r="AA452" s="16"/>
      <c r="AB452" s="16"/>
      <c r="AC452" s="16"/>
      <c r="AD452" s="16"/>
    </row>
    <row r="453" spans="27:30" ht="15.75" customHeight="1" x14ac:dyDescent="0.35">
      <c r="AA453" s="16"/>
      <c r="AB453" s="16"/>
      <c r="AC453" s="16"/>
      <c r="AD453" s="16"/>
    </row>
    <row r="454" spans="27:30" ht="15.75" customHeight="1" x14ac:dyDescent="0.35">
      <c r="AA454" s="16"/>
      <c r="AB454" s="16"/>
      <c r="AC454" s="16"/>
      <c r="AD454" s="16"/>
    </row>
    <row r="455" spans="27:30" ht="15.75" customHeight="1" x14ac:dyDescent="0.35">
      <c r="AA455" s="16"/>
      <c r="AB455" s="16"/>
      <c r="AC455" s="16"/>
      <c r="AD455" s="16"/>
    </row>
    <row r="456" spans="27:30" ht="15.75" customHeight="1" x14ac:dyDescent="0.35">
      <c r="AA456" s="16"/>
      <c r="AB456" s="16"/>
      <c r="AC456" s="16"/>
      <c r="AD456" s="16"/>
    </row>
    <row r="457" spans="27:30" ht="15.75" customHeight="1" x14ac:dyDescent="0.35">
      <c r="AA457" s="16"/>
      <c r="AB457" s="16"/>
      <c r="AC457" s="16"/>
      <c r="AD457" s="16"/>
    </row>
    <row r="458" spans="27:30" ht="15.75" customHeight="1" x14ac:dyDescent="0.35">
      <c r="AA458" s="16"/>
      <c r="AB458" s="16"/>
      <c r="AC458" s="16"/>
      <c r="AD458" s="16"/>
    </row>
    <row r="459" spans="27:30" ht="15.75" customHeight="1" x14ac:dyDescent="0.35">
      <c r="AA459" s="16"/>
      <c r="AB459" s="16"/>
      <c r="AC459" s="16"/>
      <c r="AD459" s="16"/>
    </row>
    <row r="460" spans="27:30" ht="15.75" customHeight="1" x14ac:dyDescent="0.35">
      <c r="AA460" s="16"/>
      <c r="AB460" s="16"/>
      <c r="AC460" s="16"/>
      <c r="AD460" s="16"/>
    </row>
    <row r="461" spans="27:30" ht="15.75" customHeight="1" x14ac:dyDescent="0.35">
      <c r="AA461" s="16"/>
      <c r="AB461" s="16"/>
      <c r="AC461" s="16"/>
      <c r="AD461" s="16"/>
    </row>
    <row r="462" spans="27:30" ht="15.75" customHeight="1" x14ac:dyDescent="0.35">
      <c r="AA462" s="16"/>
      <c r="AB462" s="16"/>
      <c r="AC462" s="16"/>
      <c r="AD462" s="16"/>
    </row>
    <row r="463" spans="27:30" ht="15.75" customHeight="1" x14ac:dyDescent="0.35">
      <c r="AA463" s="16"/>
      <c r="AB463" s="16"/>
      <c r="AC463" s="16"/>
      <c r="AD463" s="16"/>
    </row>
    <row r="464" spans="27:30" ht="15.75" customHeight="1" x14ac:dyDescent="0.35">
      <c r="AA464" s="16"/>
      <c r="AB464" s="16"/>
      <c r="AC464" s="16"/>
      <c r="AD464" s="16"/>
    </row>
    <row r="465" spans="27:30" ht="15.75" customHeight="1" x14ac:dyDescent="0.35">
      <c r="AA465" s="16"/>
      <c r="AB465" s="16"/>
      <c r="AC465" s="16"/>
      <c r="AD465" s="16"/>
    </row>
    <row r="466" spans="27:30" ht="15.75" customHeight="1" x14ac:dyDescent="0.35">
      <c r="AA466" s="16"/>
      <c r="AB466" s="16"/>
      <c r="AC466" s="16"/>
      <c r="AD466" s="16"/>
    </row>
    <row r="467" spans="27:30" ht="15.75" customHeight="1" x14ac:dyDescent="0.35">
      <c r="AA467" s="16"/>
      <c r="AB467" s="16"/>
      <c r="AC467" s="16"/>
      <c r="AD467" s="16"/>
    </row>
    <row r="468" spans="27:30" ht="15.75" customHeight="1" x14ac:dyDescent="0.35">
      <c r="AA468" s="16"/>
      <c r="AB468" s="16"/>
      <c r="AC468" s="16"/>
      <c r="AD468" s="16"/>
    </row>
    <row r="469" spans="27:30" ht="15.75" customHeight="1" x14ac:dyDescent="0.35">
      <c r="AA469" s="16"/>
      <c r="AB469" s="16"/>
      <c r="AC469" s="16"/>
      <c r="AD469" s="16"/>
    </row>
    <row r="470" spans="27:30" ht="15.75" customHeight="1" x14ac:dyDescent="0.35">
      <c r="AA470" s="16"/>
      <c r="AB470" s="16"/>
      <c r="AC470" s="16"/>
      <c r="AD470" s="16"/>
    </row>
    <row r="471" spans="27:30" ht="15.75" customHeight="1" x14ac:dyDescent="0.35">
      <c r="AA471" s="16"/>
      <c r="AB471" s="16"/>
      <c r="AC471" s="16"/>
      <c r="AD471" s="16"/>
    </row>
    <row r="472" spans="27:30" ht="15.75" customHeight="1" x14ac:dyDescent="0.35">
      <c r="AA472" s="16"/>
      <c r="AB472" s="16"/>
      <c r="AC472" s="16"/>
      <c r="AD472" s="16"/>
    </row>
    <row r="473" spans="27:30" ht="15.75" customHeight="1" x14ac:dyDescent="0.35">
      <c r="AA473" s="16"/>
      <c r="AB473" s="16"/>
      <c r="AC473" s="16"/>
      <c r="AD473" s="16"/>
    </row>
    <row r="474" spans="27:30" ht="15.75" customHeight="1" x14ac:dyDescent="0.35">
      <c r="AA474" s="16"/>
      <c r="AB474" s="16"/>
      <c r="AC474" s="16"/>
      <c r="AD474" s="16"/>
    </row>
    <row r="475" spans="27:30" ht="15.75" customHeight="1" x14ac:dyDescent="0.35">
      <c r="AA475" s="16"/>
      <c r="AB475" s="16"/>
      <c r="AC475" s="16"/>
      <c r="AD475" s="16"/>
    </row>
    <row r="476" spans="27:30" ht="15.75" customHeight="1" x14ac:dyDescent="0.35">
      <c r="AA476" s="16"/>
      <c r="AB476" s="16"/>
      <c r="AC476" s="16"/>
      <c r="AD476" s="16"/>
    </row>
    <row r="477" spans="27:30" ht="15.75" customHeight="1" x14ac:dyDescent="0.35">
      <c r="AA477" s="16"/>
      <c r="AB477" s="16"/>
      <c r="AC477" s="16"/>
      <c r="AD477" s="16"/>
    </row>
    <row r="478" spans="27:30" ht="15.75" customHeight="1" x14ac:dyDescent="0.35">
      <c r="AA478" s="16"/>
      <c r="AB478" s="16"/>
      <c r="AC478" s="16"/>
      <c r="AD478" s="16"/>
    </row>
    <row r="479" spans="27:30" ht="15.75" customHeight="1" x14ac:dyDescent="0.35">
      <c r="AA479" s="16"/>
      <c r="AB479" s="16"/>
      <c r="AC479" s="16"/>
      <c r="AD479" s="16"/>
    </row>
    <row r="480" spans="27:30" ht="15.75" customHeight="1" x14ac:dyDescent="0.35">
      <c r="AA480" s="16"/>
      <c r="AB480" s="16"/>
      <c r="AC480" s="16"/>
      <c r="AD480" s="16"/>
    </row>
    <row r="481" spans="27:30" ht="15.75" customHeight="1" x14ac:dyDescent="0.35">
      <c r="AA481" s="16"/>
      <c r="AB481" s="16"/>
      <c r="AC481" s="16"/>
      <c r="AD481" s="16"/>
    </row>
    <row r="482" spans="27:30" ht="15.75" customHeight="1" x14ac:dyDescent="0.35">
      <c r="AA482" s="16"/>
      <c r="AB482" s="16"/>
      <c r="AC482" s="16"/>
      <c r="AD482" s="16"/>
    </row>
    <row r="483" spans="27:30" ht="15.75" customHeight="1" x14ac:dyDescent="0.35">
      <c r="AA483" s="16"/>
      <c r="AB483" s="16"/>
      <c r="AC483" s="16"/>
      <c r="AD483" s="16"/>
    </row>
    <row r="484" spans="27:30" ht="15.75" customHeight="1" x14ac:dyDescent="0.35">
      <c r="AA484" s="16"/>
      <c r="AB484" s="16"/>
      <c r="AC484" s="16"/>
      <c r="AD484" s="16"/>
    </row>
    <row r="485" spans="27:30" ht="15.75" customHeight="1" x14ac:dyDescent="0.35">
      <c r="AA485" s="16"/>
      <c r="AB485" s="16"/>
      <c r="AC485" s="16"/>
      <c r="AD485" s="16"/>
    </row>
    <row r="486" spans="27:30" ht="15.75" customHeight="1" x14ac:dyDescent="0.35">
      <c r="AA486" s="16"/>
      <c r="AB486" s="16"/>
      <c r="AC486" s="16"/>
      <c r="AD486" s="16"/>
    </row>
    <row r="487" spans="27:30" ht="15.75" customHeight="1" x14ac:dyDescent="0.35">
      <c r="AA487" s="16"/>
      <c r="AB487" s="16"/>
      <c r="AC487" s="16"/>
      <c r="AD487" s="16"/>
    </row>
    <row r="488" spans="27:30" ht="15.75" customHeight="1" x14ac:dyDescent="0.35">
      <c r="AA488" s="16"/>
      <c r="AB488" s="16"/>
      <c r="AC488" s="16"/>
      <c r="AD488" s="16"/>
    </row>
    <row r="489" spans="27:30" ht="15.75" customHeight="1" x14ac:dyDescent="0.35">
      <c r="AA489" s="16"/>
      <c r="AB489" s="16"/>
      <c r="AC489" s="16"/>
      <c r="AD489" s="16"/>
    </row>
    <row r="490" spans="27:30" ht="15.75" customHeight="1" x14ac:dyDescent="0.35">
      <c r="AA490" s="16"/>
      <c r="AB490" s="16"/>
      <c r="AC490" s="16"/>
      <c r="AD490" s="16"/>
    </row>
    <row r="491" spans="27:30" ht="15.75" customHeight="1" x14ac:dyDescent="0.35">
      <c r="AA491" s="16"/>
      <c r="AB491" s="16"/>
      <c r="AC491" s="16"/>
      <c r="AD491" s="16"/>
    </row>
    <row r="492" spans="27:30" ht="15.75" customHeight="1" x14ac:dyDescent="0.35">
      <c r="AA492" s="16"/>
      <c r="AB492" s="16"/>
      <c r="AC492" s="16"/>
      <c r="AD492" s="16"/>
    </row>
    <row r="493" spans="27:30" ht="15.75" customHeight="1" x14ac:dyDescent="0.35">
      <c r="AA493" s="16"/>
      <c r="AB493" s="16"/>
      <c r="AC493" s="16"/>
      <c r="AD493" s="16"/>
    </row>
    <row r="494" spans="27:30" ht="15.75" customHeight="1" x14ac:dyDescent="0.35">
      <c r="AA494" s="16"/>
      <c r="AB494" s="16"/>
      <c r="AC494" s="16"/>
      <c r="AD494" s="16"/>
    </row>
    <row r="495" spans="27:30" ht="15.75" customHeight="1" x14ac:dyDescent="0.35">
      <c r="AA495" s="16"/>
      <c r="AB495" s="16"/>
      <c r="AC495" s="16"/>
      <c r="AD495" s="16"/>
    </row>
    <row r="496" spans="27:30" ht="15.75" customHeight="1" x14ac:dyDescent="0.35">
      <c r="AA496" s="16"/>
      <c r="AB496" s="16"/>
      <c r="AC496" s="16"/>
      <c r="AD496" s="16"/>
    </row>
    <row r="497" spans="27:30" ht="15.75" customHeight="1" x14ac:dyDescent="0.35">
      <c r="AA497" s="16"/>
      <c r="AB497" s="16"/>
      <c r="AC497" s="16"/>
      <c r="AD497" s="16"/>
    </row>
    <row r="498" spans="27:30" ht="15.75" customHeight="1" x14ac:dyDescent="0.35">
      <c r="AA498" s="16"/>
      <c r="AB498" s="16"/>
      <c r="AC498" s="16"/>
      <c r="AD498" s="16"/>
    </row>
    <row r="499" spans="27:30" ht="15.75" customHeight="1" x14ac:dyDescent="0.35">
      <c r="AA499" s="16"/>
      <c r="AB499" s="16"/>
      <c r="AC499" s="16"/>
      <c r="AD499" s="16"/>
    </row>
    <row r="500" spans="27:30" ht="15.75" customHeight="1" x14ac:dyDescent="0.35">
      <c r="AA500" s="16"/>
      <c r="AB500" s="16"/>
      <c r="AC500" s="16"/>
      <c r="AD500" s="16"/>
    </row>
    <row r="501" spans="27:30" ht="15.75" customHeight="1" x14ac:dyDescent="0.35">
      <c r="AA501" s="16"/>
      <c r="AB501" s="16"/>
      <c r="AC501" s="16"/>
      <c r="AD501" s="16"/>
    </row>
    <row r="502" spans="27:30" ht="15.75" customHeight="1" x14ac:dyDescent="0.35">
      <c r="AA502" s="16"/>
      <c r="AB502" s="16"/>
      <c r="AC502" s="16"/>
      <c r="AD502" s="16"/>
    </row>
    <row r="503" spans="27:30" ht="15.75" customHeight="1" x14ac:dyDescent="0.35">
      <c r="AA503" s="16"/>
      <c r="AB503" s="16"/>
      <c r="AC503" s="16"/>
      <c r="AD503" s="16"/>
    </row>
    <row r="504" spans="27:30" ht="15.75" customHeight="1" x14ac:dyDescent="0.35">
      <c r="AA504" s="16"/>
      <c r="AB504" s="16"/>
      <c r="AC504" s="16"/>
      <c r="AD504" s="16"/>
    </row>
    <row r="505" spans="27:30" ht="15.75" customHeight="1" x14ac:dyDescent="0.35">
      <c r="AA505" s="16"/>
      <c r="AB505" s="16"/>
      <c r="AC505" s="16"/>
      <c r="AD505" s="16"/>
    </row>
    <row r="506" spans="27:30" ht="15.75" customHeight="1" x14ac:dyDescent="0.35">
      <c r="AA506" s="16"/>
      <c r="AB506" s="16"/>
      <c r="AC506" s="16"/>
      <c r="AD506" s="16"/>
    </row>
    <row r="507" spans="27:30" ht="15.75" customHeight="1" x14ac:dyDescent="0.35">
      <c r="AA507" s="16"/>
      <c r="AB507" s="16"/>
      <c r="AC507" s="16"/>
      <c r="AD507" s="16"/>
    </row>
    <row r="508" spans="27:30" ht="15.75" customHeight="1" x14ac:dyDescent="0.35">
      <c r="AA508" s="16"/>
      <c r="AB508" s="16"/>
      <c r="AC508" s="16"/>
      <c r="AD508" s="16"/>
    </row>
    <row r="509" spans="27:30" ht="15.75" customHeight="1" x14ac:dyDescent="0.35">
      <c r="AA509" s="16"/>
      <c r="AB509" s="16"/>
      <c r="AC509" s="16"/>
      <c r="AD509" s="16"/>
    </row>
    <row r="510" spans="27:30" ht="15.75" customHeight="1" x14ac:dyDescent="0.35">
      <c r="AA510" s="16"/>
      <c r="AB510" s="16"/>
      <c r="AC510" s="16"/>
      <c r="AD510" s="16"/>
    </row>
    <row r="511" spans="27:30" ht="15.75" customHeight="1" x14ac:dyDescent="0.35">
      <c r="AA511" s="16"/>
      <c r="AB511" s="16"/>
      <c r="AC511" s="16"/>
      <c r="AD511" s="16"/>
    </row>
    <row r="512" spans="27:30" ht="15.75" customHeight="1" x14ac:dyDescent="0.35">
      <c r="AA512" s="16"/>
      <c r="AB512" s="16"/>
      <c r="AC512" s="16"/>
      <c r="AD512" s="16"/>
    </row>
    <row r="513" spans="27:30" ht="15.75" customHeight="1" x14ac:dyDescent="0.35">
      <c r="AA513" s="16"/>
      <c r="AB513" s="16"/>
      <c r="AC513" s="16"/>
      <c r="AD513" s="16"/>
    </row>
    <row r="514" spans="27:30" ht="15.75" customHeight="1" x14ac:dyDescent="0.35">
      <c r="AA514" s="16"/>
      <c r="AB514" s="16"/>
      <c r="AC514" s="16"/>
      <c r="AD514" s="16"/>
    </row>
    <row r="515" spans="27:30" ht="15.75" customHeight="1" x14ac:dyDescent="0.35">
      <c r="AA515" s="16"/>
      <c r="AB515" s="16"/>
      <c r="AC515" s="16"/>
      <c r="AD515" s="16"/>
    </row>
    <row r="516" spans="27:30" ht="15.75" customHeight="1" x14ac:dyDescent="0.35">
      <c r="AA516" s="16"/>
      <c r="AB516" s="16"/>
      <c r="AC516" s="16"/>
      <c r="AD516" s="16"/>
    </row>
    <row r="517" spans="27:30" ht="15.75" customHeight="1" x14ac:dyDescent="0.35">
      <c r="AA517" s="16"/>
      <c r="AB517" s="16"/>
      <c r="AC517" s="16"/>
      <c r="AD517" s="16"/>
    </row>
    <row r="518" spans="27:30" ht="15.75" customHeight="1" x14ac:dyDescent="0.35">
      <c r="AA518" s="16"/>
      <c r="AB518" s="16"/>
      <c r="AC518" s="16"/>
      <c r="AD518" s="16"/>
    </row>
    <row r="519" spans="27:30" ht="15.75" customHeight="1" x14ac:dyDescent="0.35">
      <c r="AA519" s="16"/>
      <c r="AB519" s="16"/>
      <c r="AC519" s="16"/>
      <c r="AD519" s="16"/>
    </row>
    <row r="520" spans="27:30" ht="15.75" customHeight="1" x14ac:dyDescent="0.35">
      <c r="AA520" s="16"/>
      <c r="AB520" s="16"/>
      <c r="AC520" s="16"/>
      <c r="AD520" s="16"/>
    </row>
    <row r="521" spans="27:30" ht="15.75" customHeight="1" x14ac:dyDescent="0.35">
      <c r="AA521" s="16"/>
      <c r="AB521" s="16"/>
      <c r="AC521" s="16"/>
      <c r="AD521" s="16"/>
    </row>
    <row r="522" spans="27:30" ht="15.75" customHeight="1" x14ac:dyDescent="0.35">
      <c r="AA522" s="16"/>
      <c r="AB522" s="16"/>
      <c r="AC522" s="16"/>
      <c r="AD522" s="16"/>
    </row>
    <row r="523" spans="27:30" ht="15.75" customHeight="1" x14ac:dyDescent="0.35">
      <c r="AA523" s="16"/>
      <c r="AB523" s="16"/>
      <c r="AC523" s="16"/>
      <c r="AD523" s="16"/>
    </row>
    <row r="524" spans="27:30" ht="15.75" customHeight="1" x14ac:dyDescent="0.35">
      <c r="AA524" s="16"/>
      <c r="AB524" s="16"/>
      <c r="AC524" s="16"/>
      <c r="AD524" s="16"/>
    </row>
    <row r="525" spans="27:30" ht="15.75" customHeight="1" x14ac:dyDescent="0.35">
      <c r="AA525" s="16"/>
      <c r="AB525" s="16"/>
      <c r="AC525" s="16"/>
      <c r="AD525" s="16"/>
    </row>
    <row r="526" spans="27:30" ht="15.75" customHeight="1" x14ac:dyDescent="0.35">
      <c r="AA526" s="16"/>
      <c r="AB526" s="16"/>
      <c r="AC526" s="16"/>
      <c r="AD526" s="16"/>
    </row>
    <row r="527" spans="27:30" ht="15.75" customHeight="1" x14ac:dyDescent="0.35">
      <c r="AA527" s="16"/>
      <c r="AB527" s="16"/>
      <c r="AC527" s="16"/>
      <c r="AD527" s="16"/>
    </row>
    <row r="528" spans="27:30" ht="15.75" customHeight="1" x14ac:dyDescent="0.35">
      <c r="AA528" s="16"/>
      <c r="AB528" s="16"/>
      <c r="AC528" s="16"/>
      <c r="AD528" s="16"/>
    </row>
    <row r="529" spans="27:30" ht="15.75" customHeight="1" x14ac:dyDescent="0.35">
      <c r="AA529" s="16"/>
      <c r="AB529" s="16"/>
      <c r="AC529" s="16"/>
      <c r="AD529" s="16"/>
    </row>
    <row r="530" spans="27:30" ht="15.75" customHeight="1" x14ac:dyDescent="0.35">
      <c r="AA530" s="16"/>
      <c r="AB530" s="16"/>
      <c r="AC530" s="16"/>
      <c r="AD530" s="16"/>
    </row>
    <row r="531" spans="27:30" ht="15.75" customHeight="1" x14ac:dyDescent="0.35">
      <c r="AA531" s="16"/>
      <c r="AB531" s="16"/>
      <c r="AC531" s="16"/>
      <c r="AD531" s="16"/>
    </row>
    <row r="532" spans="27:30" ht="15.75" customHeight="1" x14ac:dyDescent="0.35">
      <c r="AA532" s="16"/>
      <c r="AB532" s="16"/>
      <c r="AC532" s="16"/>
      <c r="AD532" s="16"/>
    </row>
    <row r="533" spans="27:30" ht="15.75" customHeight="1" x14ac:dyDescent="0.35">
      <c r="AA533" s="16"/>
      <c r="AB533" s="16"/>
      <c r="AC533" s="16"/>
      <c r="AD533" s="16"/>
    </row>
    <row r="534" spans="27:30" ht="15.75" customHeight="1" x14ac:dyDescent="0.35">
      <c r="AA534" s="16"/>
      <c r="AB534" s="16"/>
      <c r="AC534" s="16"/>
      <c r="AD534" s="16"/>
    </row>
    <row r="535" spans="27:30" ht="15.75" customHeight="1" x14ac:dyDescent="0.35">
      <c r="AA535" s="16"/>
      <c r="AB535" s="16"/>
      <c r="AC535" s="16"/>
      <c r="AD535" s="16"/>
    </row>
    <row r="536" spans="27:30" ht="15.75" customHeight="1" x14ac:dyDescent="0.35">
      <c r="AA536" s="16"/>
      <c r="AB536" s="16"/>
      <c r="AC536" s="16"/>
      <c r="AD536" s="16"/>
    </row>
    <row r="537" spans="27:30" ht="15.75" customHeight="1" x14ac:dyDescent="0.35">
      <c r="AA537" s="16"/>
      <c r="AB537" s="16"/>
      <c r="AC537" s="16"/>
      <c r="AD537" s="16"/>
    </row>
    <row r="538" spans="27:30" ht="15.75" customHeight="1" x14ac:dyDescent="0.35">
      <c r="AA538" s="16"/>
      <c r="AB538" s="16"/>
      <c r="AC538" s="16"/>
      <c r="AD538" s="16"/>
    </row>
    <row r="539" spans="27:30" ht="15.75" customHeight="1" x14ac:dyDescent="0.35">
      <c r="AA539" s="16"/>
      <c r="AB539" s="16"/>
      <c r="AC539" s="16"/>
      <c r="AD539" s="16"/>
    </row>
    <row r="540" spans="27:30" ht="15.75" customHeight="1" x14ac:dyDescent="0.35">
      <c r="AA540" s="16"/>
      <c r="AB540" s="16"/>
      <c r="AC540" s="16"/>
      <c r="AD540" s="16"/>
    </row>
    <row r="541" spans="27:30" ht="15.75" customHeight="1" x14ac:dyDescent="0.35">
      <c r="AA541" s="16"/>
      <c r="AB541" s="16"/>
      <c r="AC541" s="16"/>
      <c r="AD541" s="16"/>
    </row>
    <row r="542" spans="27:30" ht="15.75" customHeight="1" x14ac:dyDescent="0.35">
      <c r="AA542" s="16"/>
      <c r="AB542" s="16"/>
      <c r="AC542" s="16"/>
      <c r="AD542" s="16"/>
    </row>
    <row r="543" spans="27:30" ht="15.75" customHeight="1" x14ac:dyDescent="0.35">
      <c r="AA543" s="16"/>
      <c r="AB543" s="16"/>
      <c r="AC543" s="16"/>
      <c r="AD543" s="16"/>
    </row>
    <row r="544" spans="27:30" ht="15.75" customHeight="1" x14ac:dyDescent="0.35">
      <c r="AA544" s="16"/>
      <c r="AB544" s="16"/>
      <c r="AC544" s="16"/>
      <c r="AD544" s="16"/>
    </row>
    <row r="545" spans="27:30" ht="15.75" customHeight="1" x14ac:dyDescent="0.35">
      <c r="AA545" s="16"/>
      <c r="AB545" s="16"/>
      <c r="AC545" s="16"/>
      <c r="AD545" s="16"/>
    </row>
    <row r="546" spans="27:30" ht="15.75" customHeight="1" x14ac:dyDescent="0.35">
      <c r="AA546" s="16"/>
      <c r="AB546" s="16"/>
      <c r="AC546" s="16"/>
      <c r="AD546" s="16"/>
    </row>
    <row r="547" spans="27:30" ht="15.75" customHeight="1" x14ac:dyDescent="0.35">
      <c r="AA547" s="16"/>
      <c r="AB547" s="16"/>
      <c r="AC547" s="16"/>
      <c r="AD547" s="16"/>
    </row>
    <row r="548" spans="27:30" ht="15.75" customHeight="1" x14ac:dyDescent="0.35">
      <c r="AA548" s="16"/>
      <c r="AB548" s="16"/>
      <c r="AC548" s="16"/>
      <c r="AD548" s="16"/>
    </row>
    <row r="549" spans="27:30" ht="15.75" customHeight="1" x14ac:dyDescent="0.35">
      <c r="AA549" s="16"/>
      <c r="AB549" s="16"/>
      <c r="AC549" s="16"/>
      <c r="AD549" s="16"/>
    </row>
    <row r="550" spans="27:30" ht="15.75" customHeight="1" x14ac:dyDescent="0.35">
      <c r="AA550" s="16"/>
      <c r="AB550" s="16"/>
      <c r="AC550" s="16"/>
      <c r="AD550" s="16"/>
    </row>
    <row r="551" spans="27:30" ht="15.75" customHeight="1" x14ac:dyDescent="0.35">
      <c r="AA551" s="16"/>
      <c r="AB551" s="16"/>
      <c r="AC551" s="16"/>
      <c r="AD551" s="16"/>
    </row>
    <row r="552" spans="27:30" ht="15.75" customHeight="1" x14ac:dyDescent="0.35">
      <c r="AA552" s="16"/>
      <c r="AB552" s="16"/>
      <c r="AC552" s="16"/>
      <c r="AD552" s="16"/>
    </row>
    <row r="553" spans="27:30" ht="15.75" customHeight="1" x14ac:dyDescent="0.35">
      <c r="AA553" s="16"/>
      <c r="AB553" s="16"/>
      <c r="AC553" s="16"/>
      <c r="AD553" s="16"/>
    </row>
    <row r="554" spans="27:30" ht="15.75" customHeight="1" x14ac:dyDescent="0.35">
      <c r="AA554" s="16"/>
      <c r="AB554" s="16"/>
      <c r="AC554" s="16"/>
      <c r="AD554" s="16"/>
    </row>
    <row r="555" spans="27:30" ht="15.75" customHeight="1" x14ac:dyDescent="0.35">
      <c r="AA555" s="16"/>
      <c r="AB555" s="16"/>
      <c r="AC555" s="16"/>
      <c r="AD555" s="16"/>
    </row>
    <row r="556" spans="27:30" ht="15.75" customHeight="1" x14ac:dyDescent="0.35">
      <c r="AA556" s="16"/>
      <c r="AB556" s="16"/>
      <c r="AC556" s="16"/>
      <c r="AD556" s="16"/>
    </row>
    <row r="557" spans="27:30" ht="15.75" customHeight="1" x14ac:dyDescent="0.35">
      <c r="AA557" s="16"/>
      <c r="AB557" s="16"/>
      <c r="AC557" s="16"/>
      <c r="AD557" s="16"/>
    </row>
    <row r="558" spans="27:30" ht="15.75" customHeight="1" x14ac:dyDescent="0.35">
      <c r="AA558" s="16"/>
      <c r="AB558" s="16"/>
      <c r="AC558" s="16"/>
      <c r="AD558" s="16"/>
    </row>
    <row r="559" spans="27:30" ht="15.75" customHeight="1" x14ac:dyDescent="0.35">
      <c r="AA559" s="16"/>
      <c r="AB559" s="16"/>
      <c r="AC559" s="16"/>
      <c r="AD559" s="16"/>
    </row>
    <row r="560" spans="27:30" ht="15.75" customHeight="1" x14ac:dyDescent="0.35">
      <c r="AA560" s="16"/>
      <c r="AB560" s="16"/>
      <c r="AC560" s="16"/>
      <c r="AD560" s="16"/>
    </row>
    <row r="561" spans="27:30" ht="15.75" customHeight="1" x14ac:dyDescent="0.35">
      <c r="AA561" s="16"/>
      <c r="AB561" s="16"/>
      <c r="AC561" s="16"/>
      <c r="AD561" s="16"/>
    </row>
    <row r="562" spans="27:30" ht="15.75" customHeight="1" x14ac:dyDescent="0.35">
      <c r="AA562" s="16"/>
      <c r="AB562" s="16"/>
      <c r="AC562" s="16"/>
      <c r="AD562" s="16"/>
    </row>
    <row r="563" spans="27:30" ht="15.75" customHeight="1" x14ac:dyDescent="0.35">
      <c r="AA563" s="16"/>
      <c r="AB563" s="16"/>
      <c r="AC563" s="16"/>
      <c r="AD563" s="16"/>
    </row>
    <row r="564" spans="27:30" ht="15.75" customHeight="1" x14ac:dyDescent="0.35">
      <c r="AA564" s="16"/>
      <c r="AB564" s="16"/>
      <c r="AC564" s="16"/>
      <c r="AD564" s="16"/>
    </row>
    <row r="565" spans="27:30" ht="15.75" customHeight="1" x14ac:dyDescent="0.35">
      <c r="AA565" s="16"/>
      <c r="AB565" s="16"/>
      <c r="AC565" s="16"/>
      <c r="AD565" s="16"/>
    </row>
    <row r="566" spans="27:30" ht="15.75" customHeight="1" x14ac:dyDescent="0.35">
      <c r="AA566" s="16"/>
      <c r="AB566" s="16"/>
      <c r="AC566" s="16"/>
      <c r="AD566" s="16"/>
    </row>
    <row r="567" spans="27:30" ht="15.75" customHeight="1" x14ac:dyDescent="0.35">
      <c r="AA567" s="16"/>
      <c r="AB567" s="16"/>
      <c r="AC567" s="16"/>
      <c r="AD567" s="16"/>
    </row>
    <row r="568" spans="27:30" ht="15.75" customHeight="1" x14ac:dyDescent="0.35">
      <c r="AA568" s="16"/>
      <c r="AB568" s="16"/>
      <c r="AC568" s="16"/>
      <c r="AD568" s="16"/>
    </row>
    <row r="569" spans="27:30" ht="15.75" customHeight="1" x14ac:dyDescent="0.35">
      <c r="AA569" s="16"/>
      <c r="AB569" s="16"/>
      <c r="AC569" s="16"/>
      <c r="AD569" s="16"/>
    </row>
    <row r="570" spans="27:30" ht="15.75" customHeight="1" x14ac:dyDescent="0.35">
      <c r="AA570" s="16"/>
      <c r="AB570" s="16"/>
      <c r="AC570" s="16"/>
      <c r="AD570" s="16"/>
    </row>
    <row r="571" spans="27:30" ht="15.75" customHeight="1" x14ac:dyDescent="0.35">
      <c r="AA571" s="16"/>
      <c r="AB571" s="16"/>
      <c r="AC571" s="16"/>
      <c r="AD571" s="16"/>
    </row>
    <row r="572" spans="27:30" ht="15.75" customHeight="1" x14ac:dyDescent="0.35">
      <c r="AA572" s="16"/>
      <c r="AB572" s="16"/>
      <c r="AC572" s="16"/>
      <c r="AD572" s="16"/>
    </row>
    <row r="573" spans="27:30" ht="15.75" customHeight="1" x14ac:dyDescent="0.35">
      <c r="AA573" s="16"/>
      <c r="AB573" s="16"/>
      <c r="AC573" s="16"/>
      <c r="AD573" s="16"/>
    </row>
    <row r="574" spans="27:30" ht="15.75" customHeight="1" x14ac:dyDescent="0.35">
      <c r="AA574" s="16"/>
      <c r="AB574" s="16"/>
      <c r="AC574" s="16"/>
      <c r="AD574" s="16"/>
    </row>
    <row r="575" spans="27:30" ht="15.75" customHeight="1" x14ac:dyDescent="0.35">
      <c r="AA575" s="16"/>
      <c r="AB575" s="16"/>
      <c r="AC575" s="16"/>
      <c r="AD575" s="16"/>
    </row>
    <row r="576" spans="27:30" ht="15.75" customHeight="1" x14ac:dyDescent="0.35">
      <c r="AA576" s="16"/>
      <c r="AB576" s="16"/>
      <c r="AC576" s="16"/>
      <c r="AD576" s="16"/>
    </row>
    <row r="577" spans="27:30" ht="15.75" customHeight="1" x14ac:dyDescent="0.35">
      <c r="AA577" s="16"/>
      <c r="AB577" s="16"/>
      <c r="AC577" s="16"/>
      <c r="AD577" s="16"/>
    </row>
    <row r="578" spans="27:30" ht="15.75" customHeight="1" x14ac:dyDescent="0.35">
      <c r="AA578" s="16"/>
      <c r="AB578" s="16"/>
      <c r="AC578" s="16"/>
      <c r="AD578" s="16"/>
    </row>
    <row r="579" spans="27:30" ht="15.75" customHeight="1" x14ac:dyDescent="0.35">
      <c r="AA579" s="16"/>
      <c r="AB579" s="16"/>
      <c r="AC579" s="16"/>
      <c r="AD579" s="16"/>
    </row>
    <row r="580" spans="27:30" ht="15.75" customHeight="1" x14ac:dyDescent="0.35">
      <c r="AA580" s="16"/>
      <c r="AB580" s="16"/>
      <c r="AC580" s="16"/>
      <c r="AD580" s="16"/>
    </row>
    <row r="581" spans="27:30" ht="15.75" customHeight="1" x14ac:dyDescent="0.35">
      <c r="AA581" s="16"/>
      <c r="AB581" s="16"/>
      <c r="AC581" s="16"/>
      <c r="AD581" s="16"/>
    </row>
    <row r="582" spans="27:30" ht="15.75" customHeight="1" x14ac:dyDescent="0.35">
      <c r="AA582" s="16"/>
      <c r="AB582" s="16"/>
      <c r="AC582" s="16"/>
      <c r="AD582" s="16"/>
    </row>
    <row r="583" spans="27:30" ht="15.75" customHeight="1" x14ac:dyDescent="0.35">
      <c r="AA583" s="16"/>
      <c r="AB583" s="16"/>
      <c r="AC583" s="16"/>
      <c r="AD583" s="16"/>
    </row>
    <row r="584" spans="27:30" ht="15.75" customHeight="1" x14ac:dyDescent="0.35">
      <c r="AA584" s="16"/>
      <c r="AB584" s="16"/>
      <c r="AC584" s="16"/>
      <c r="AD584" s="16"/>
    </row>
    <row r="585" spans="27:30" ht="15.75" customHeight="1" x14ac:dyDescent="0.35">
      <c r="AA585" s="16"/>
      <c r="AB585" s="16"/>
      <c r="AC585" s="16"/>
      <c r="AD585" s="16"/>
    </row>
    <row r="586" spans="27:30" ht="15.75" customHeight="1" x14ac:dyDescent="0.35">
      <c r="AA586" s="16"/>
      <c r="AB586" s="16"/>
      <c r="AC586" s="16"/>
      <c r="AD586" s="16"/>
    </row>
    <row r="587" spans="27:30" ht="15.75" customHeight="1" x14ac:dyDescent="0.35">
      <c r="AA587" s="16"/>
      <c r="AB587" s="16"/>
      <c r="AC587" s="16"/>
      <c r="AD587" s="16"/>
    </row>
    <row r="588" spans="27:30" ht="15.75" customHeight="1" x14ac:dyDescent="0.35">
      <c r="AA588" s="16"/>
      <c r="AB588" s="16"/>
      <c r="AC588" s="16"/>
      <c r="AD588" s="16"/>
    </row>
    <row r="589" spans="27:30" ht="15.75" customHeight="1" x14ac:dyDescent="0.35">
      <c r="AA589" s="16"/>
      <c r="AB589" s="16"/>
      <c r="AC589" s="16"/>
      <c r="AD589" s="16"/>
    </row>
    <row r="590" spans="27:30" ht="15.75" customHeight="1" x14ac:dyDescent="0.35">
      <c r="AA590" s="16"/>
      <c r="AB590" s="16"/>
      <c r="AC590" s="16"/>
      <c r="AD590" s="16"/>
    </row>
    <row r="591" spans="27:30" ht="15.75" customHeight="1" x14ac:dyDescent="0.35">
      <c r="AA591" s="16"/>
      <c r="AB591" s="16"/>
      <c r="AC591" s="16"/>
      <c r="AD591" s="16"/>
    </row>
    <row r="592" spans="27:30" ht="15.75" customHeight="1" x14ac:dyDescent="0.35">
      <c r="AA592" s="16"/>
      <c r="AB592" s="16"/>
      <c r="AC592" s="16"/>
      <c r="AD592" s="16"/>
    </row>
    <row r="593" spans="27:30" ht="15.75" customHeight="1" x14ac:dyDescent="0.35">
      <c r="AA593" s="16"/>
      <c r="AB593" s="16"/>
      <c r="AC593" s="16"/>
      <c r="AD593" s="16"/>
    </row>
    <row r="594" spans="27:30" ht="15.75" customHeight="1" x14ac:dyDescent="0.35">
      <c r="AA594" s="16"/>
      <c r="AB594" s="16"/>
      <c r="AC594" s="16"/>
      <c r="AD594" s="16"/>
    </row>
    <row r="595" spans="27:30" ht="15.75" customHeight="1" x14ac:dyDescent="0.35">
      <c r="AA595" s="16"/>
      <c r="AB595" s="16"/>
      <c r="AC595" s="16"/>
      <c r="AD595" s="16"/>
    </row>
    <row r="596" spans="27:30" ht="15.75" customHeight="1" x14ac:dyDescent="0.35">
      <c r="AA596" s="16"/>
      <c r="AB596" s="16"/>
      <c r="AC596" s="16"/>
      <c r="AD596" s="16"/>
    </row>
    <row r="597" spans="27:30" ht="15.75" customHeight="1" x14ac:dyDescent="0.35">
      <c r="AA597" s="16"/>
      <c r="AB597" s="16"/>
      <c r="AC597" s="16"/>
      <c r="AD597" s="16"/>
    </row>
    <row r="598" spans="27:30" ht="15.75" customHeight="1" x14ac:dyDescent="0.35">
      <c r="AA598" s="16"/>
      <c r="AB598" s="16"/>
      <c r="AC598" s="16"/>
      <c r="AD598" s="16"/>
    </row>
    <row r="599" spans="27:30" ht="15.75" customHeight="1" x14ac:dyDescent="0.35">
      <c r="AA599" s="16"/>
      <c r="AB599" s="16"/>
      <c r="AC599" s="16"/>
      <c r="AD599" s="16"/>
    </row>
    <row r="600" spans="27:30" ht="15.75" customHeight="1" x14ac:dyDescent="0.35">
      <c r="AA600" s="16"/>
      <c r="AB600" s="16"/>
      <c r="AC600" s="16"/>
      <c r="AD600" s="16"/>
    </row>
    <row r="601" spans="27:30" ht="15.75" customHeight="1" x14ac:dyDescent="0.35">
      <c r="AA601" s="16"/>
      <c r="AB601" s="16"/>
      <c r="AC601" s="16"/>
      <c r="AD601" s="16"/>
    </row>
    <row r="602" spans="27:30" ht="15.75" customHeight="1" x14ac:dyDescent="0.35">
      <c r="AA602" s="16"/>
      <c r="AB602" s="16"/>
      <c r="AC602" s="16"/>
      <c r="AD602" s="16"/>
    </row>
    <row r="603" spans="27:30" ht="15.75" customHeight="1" x14ac:dyDescent="0.35">
      <c r="AA603" s="16"/>
      <c r="AB603" s="16"/>
      <c r="AC603" s="16"/>
      <c r="AD603" s="16"/>
    </row>
    <row r="604" spans="27:30" ht="15.75" customHeight="1" x14ac:dyDescent="0.35">
      <c r="AA604" s="16"/>
      <c r="AB604" s="16"/>
      <c r="AC604" s="16"/>
      <c r="AD604" s="16"/>
    </row>
    <row r="605" spans="27:30" ht="15.75" customHeight="1" x14ac:dyDescent="0.35">
      <c r="AA605" s="16"/>
      <c r="AB605" s="16"/>
      <c r="AC605" s="16"/>
      <c r="AD605" s="16"/>
    </row>
    <row r="606" spans="27:30" ht="15.75" customHeight="1" x14ac:dyDescent="0.35">
      <c r="AA606" s="16"/>
      <c r="AB606" s="16"/>
      <c r="AC606" s="16"/>
      <c r="AD606" s="16"/>
    </row>
    <row r="607" spans="27:30" ht="15.75" customHeight="1" x14ac:dyDescent="0.35">
      <c r="AA607" s="16"/>
      <c r="AB607" s="16"/>
      <c r="AC607" s="16"/>
      <c r="AD607" s="16"/>
    </row>
    <row r="608" spans="27:30" ht="15.75" customHeight="1" x14ac:dyDescent="0.35">
      <c r="AA608" s="16"/>
      <c r="AB608" s="16"/>
      <c r="AC608" s="16"/>
      <c r="AD608" s="16"/>
    </row>
    <row r="609" spans="27:30" ht="15.75" customHeight="1" x14ac:dyDescent="0.35">
      <c r="AA609" s="16"/>
      <c r="AB609" s="16"/>
      <c r="AC609" s="16"/>
      <c r="AD609" s="16"/>
    </row>
    <row r="610" spans="27:30" ht="15.75" customHeight="1" x14ac:dyDescent="0.35">
      <c r="AA610" s="16"/>
      <c r="AB610" s="16"/>
      <c r="AC610" s="16"/>
      <c r="AD610" s="16"/>
    </row>
    <row r="611" spans="27:30" ht="15.75" customHeight="1" x14ac:dyDescent="0.35">
      <c r="AA611" s="16"/>
      <c r="AB611" s="16"/>
      <c r="AC611" s="16"/>
      <c r="AD611" s="16"/>
    </row>
    <row r="612" spans="27:30" ht="15.75" customHeight="1" x14ac:dyDescent="0.35">
      <c r="AA612" s="16"/>
      <c r="AB612" s="16"/>
      <c r="AC612" s="16"/>
      <c r="AD612" s="16"/>
    </row>
    <row r="613" spans="27:30" ht="15.75" customHeight="1" x14ac:dyDescent="0.35">
      <c r="AA613" s="16"/>
      <c r="AB613" s="16"/>
      <c r="AC613" s="16"/>
      <c r="AD613" s="16"/>
    </row>
    <row r="614" spans="27:30" ht="15.75" customHeight="1" x14ac:dyDescent="0.35">
      <c r="AA614" s="16"/>
      <c r="AB614" s="16"/>
      <c r="AC614" s="16"/>
      <c r="AD614" s="16"/>
    </row>
    <row r="615" spans="27:30" ht="15.75" customHeight="1" x14ac:dyDescent="0.35">
      <c r="AA615" s="16"/>
      <c r="AB615" s="16"/>
      <c r="AC615" s="16"/>
      <c r="AD615" s="16"/>
    </row>
    <row r="616" spans="27:30" ht="15.75" customHeight="1" x14ac:dyDescent="0.35">
      <c r="AA616" s="16"/>
      <c r="AB616" s="16"/>
      <c r="AC616" s="16"/>
      <c r="AD616" s="16"/>
    </row>
    <row r="617" spans="27:30" ht="15.75" customHeight="1" x14ac:dyDescent="0.35">
      <c r="AA617" s="16"/>
      <c r="AB617" s="16"/>
      <c r="AC617" s="16"/>
      <c r="AD617" s="16"/>
    </row>
    <row r="618" spans="27:30" ht="15.75" customHeight="1" x14ac:dyDescent="0.35">
      <c r="AA618" s="16"/>
      <c r="AB618" s="16"/>
      <c r="AC618" s="16"/>
      <c r="AD618" s="16"/>
    </row>
    <row r="619" spans="27:30" ht="15.75" customHeight="1" x14ac:dyDescent="0.35">
      <c r="AA619" s="16"/>
      <c r="AB619" s="16"/>
      <c r="AC619" s="16"/>
      <c r="AD619" s="16"/>
    </row>
    <row r="620" spans="27:30" ht="15.75" customHeight="1" x14ac:dyDescent="0.35">
      <c r="AA620" s="16"/>
      <c r="AB620" s="16"/>
      <c r="AC620" s="16"/>
      <c r="AD620" s="16"/>
    </row>
    <row r="621" spans="27:30" ht="15.75" customHeight="1" x14ac:dyDescent="0.35">
      <c r="AA621" s="16"/>
      <c r="AB621" s="16"/>
      <c r="AC621" s="16"/>
      <c r="AD621" s="16"/>
    </row>
    <row r="622" spans="27:30" ht="15.75" customHeight="1" x14ac:dyDescent="0.35">
      <c r="AA622" s="16"/>
      <c r="AB622" s="16"/>
      <c r="AC622" s="16"/>
      <c r="AD622" s="16"/>
    </row>
    <row r="623" spans="27:30" ht="15.75" customHeight="1" x14ac:dyDescent="0.35">
      <c r="AA623" s="16"/>
      <c r="AB623" s="16"/>
      <c r="AC623" s="16"/>
      <c r="AD623" s="16"/>
    </row>
    <row r="624" spans="27:30" ht="15.75" customHeight="1" x14ac:dyDescent="0.35">
      <c r="AA624" s="16"/>
      <c r="AB624" s="16"/>
      <c r="AC624" s="16"/>
      <c r="AD624" s="16"/>
    </row>
    <row r="625" spans="27:30" ht="15.75" customHeight="1" x14ac:dyDescent="0.35">
      <c r="AA625" s="16"/>
      <c r="AB625" s="16"/>
      <c r="AC625" s="16"/>
      <c r="AD625" s="16"/>
    </row>
    <row r="626" spans="27:30" ht="15.75" customHeight="1" x14ac:dyDescent="0.35">
      <c r="AA626" s="16"/>
      <c r="AB626" s="16"/>
      <c r="AC626" s="16"/>
      <c r="AD626" s="16"/>
    </row>
    <row r="627" spans="27:30" ht="15.75" customHeight="1" x14ac:dyDescent="0.35">
      <c r="AA627" s="16"/>
      <c r="AB627" s="16"/>
      <c r="AC627" s="16"/>
      <c r="AD627" s="16"/>
    </row>
    <row r="628" spans="27:30" ht="15.75" customHeight="1" x14ac:dyDescent="0.35">
      <c r="AA628" s="16"/>
      <c r="AB628" s="16"/>
      <c r="AC628" s="16"/>
      <c r="AD628" s="16"/>
    </row>
    <row r="629" spans="27:30" ht="15.75" customHeight="1" x14ac:dyDescent="0.35">
      <c r="AA629" s="16"/>
      <c r="AB629" s="16"/>
      <c r="AC629" s="16"/>
      <c r="AD629" s="16"/>
    </row>
    <row r="630" spans="27:30" ht="15.75" customHeight="1" x14ac:dyDescent="0.35">
      <c r="AA630" s="16"/>
      <c r="AB630" s="16"/>
      <c r="AC630" s="16"/>
      <c r="AD630" s="16"/>
    </row>
    <row r="631" spans="27:30" ht="15.75" customHeight="1" x14ac:dyDescent="0.35">
      <c r="AA631" s="16"/>
      <c r="AB631" s="16"/>
      <c r="AC631" s="16"/>
      <c r="AD631" s="16"/>
    </row>
    <row r="632" spans="27:30" ht="15.75" customHeight="1" x14ac:dyDescent="0.35">
      <c r="AA632" s="16"/>
      <c r="AB632" s="16"/>
      <c r="AC632" s="16"/>
      <c r="AD632" s="16"/>
    </row>
    <row r="633" spans="27:30" ht="15.75" customHeight="1" x14ac:dyDescent="0.35">
      <c r="AA633" s="16"/>
      <c r="AB633" s="16"/>
      <c r="AC633" s="16"/>
      <c r="AD633" s="16"/>
    </row>
    <row r="634" spans="27:30" ht="15.75" customHeight="1" x14ac:dyDescent="0.35">
      <c r="AA634" s="16"/>
      <c r="AB634" s="16"/>
      <c r="AC634" s="16"/>
      <c r="AD634" s="16"/>
    </row>
    <row r="635" spans="27:30" ht="15.75" customHeight="1" x14ac:dyDescent="0.35">
      <c r="AA635" s="16"/>
      <c r="AB635" s="16"/>
      <c r="AC635" s="16"/>
      <c r="AD635" s="16"/>
    </row>
    <row r="636" spans="27:30" ht="15.75" customHeight="1" x14ac:dyDescent="0.35">
      <c r="AA636" s="16"/>
      <c r="AB636" s="16"/>
      <c r="AC636" s="16"/>
      <c r="AD636" s="16"/>
    </row>
    <row r="637" spans="27:30" ht="15.75" customHeight="1" x14ac:dyDescent="0.35">
      <c r="AA637" s="16"/>
      <c r="AB637" s="16"/>
      <c r="AC637" s="16"/>
      <c r="AD637" s="16"/>
    </row>
    <row r="638" spans="27:30" ht="15.75" customHeight="1" x14ac:dyDescent="0.35">
      <c r="AA638" s="16"/>
      <c r="AB638" s="16"/>
      <c r="AC638" s="16"/>
      <c r="AD638" s="16"/>
    </row>
    <row r="639" spans="27:30" ht="15.75" customHeight="1" x14ac:dyDescent="0.35">
      <c r="AA639" s="16"/>
      <c r="AB639" s="16"/>
      <c r="AC639" s="16"/>
      <c r="AD639" s="16"/>
    </row>
    <row r="640" spans="27:30" ht="15.75" customHeight="1" x14ac:dyDescent="0.35">
      <c r="AA640" s="16"/>
      <c r="AB640" s="16"/>
      <c r="AC640" s="16"/>
      <c r="AD640" s="16"/>
    </row>
    <row r="641" spans="27:30" ht="15.75" customHeight="1" x14ac:dyDescent="0.35">
      <c r="AA641" s="16"/>
      <c r="AB641" s="16"/>
      <c r="AC641" s="16"/>
      <c r="AD641" s="16"/>
    </row>
    <row r="642" spans="27:30" ht="15.75" customHeight="1" x14ac:dyDescent="0.35">
      <c r="AA642" s="16"/>
      <c r="AB642" s="16"/>
      <c r="AC642" s="16"/>
      <c r="AD642" s="16"/>
    </row>
    <row r="643" spans="27:30" ht="15.75" customHeight="1" x14ac:dyDescent="0.35">
      <c r="AA643" s="16"/>
      <c r="AB643" s="16"/>
      <c r="AC643" s="16"/>
      <c r="AD643" s="16"/>
    </row>
    <row r="644" spans="27:30" ht="15.75" customHeight="1" x14ac:dyDescent="0.35">
      <c r="AA644" s="16"/>
      <c r="AB644" s="16"/>
      <c r="AC644" s="16"/>
      <c r="AD644" s="16"/>
    </row>
    <row r="645" spans="27:30" ht="15.75" customHeight="1" x14ac:dyDescent="0.35">
      <c r="AA645" s="16"/>
      <c r="AB645" s="16"/>
      <c r="AC645" s="16"/>
      <c r="AD645" s="16"/>
    </row>
    <row r="646" spans="27:30" ht="15.75" customHeight="1" x14ac:dyDescent="0.35">
      <c r="AA646" s="16"/>
      <c r="AB646" s="16"/>
      <c r="AC646" s="16"/>
      <c r="AD646" s="16"/>
    </row>
    <row r="647" spans="27:30" ht="15.75" customHeight="1" x14ac:dyDescent="0.35">
      <c r="AA647" s="16"/>
      <c r="AB647" s="16"/>
      <c r="AC647" s="16"/>
      <c r="AD647" s="16"/>
    </row>
    <row r="648" spans="27:30" ht="15.75" customHeight="1" x14ac:dyDescent="0.35">
      <c r="AA648" s="16"/>
      <c r="AB648" s="16"/>
      <c r="AC648" s="16"/>
      <c r="AD648" s="16"/>
    </row>
    <row r="649" spans="27:30" ht="15.75" customHeight="1" x14ac:dyDescent="0.35">
      <c r="AA649" s="16"/>
      <c r="AB649" s="16"/>
      <c r="AC649" s="16"/>
      <c r="AD649" s="16"/>
    </row>
    <row r="650" spans="27:30" ht="15.75" customHeight="1" x14ac:dyDescent="0.35">
      <c r="AA650" s="16"/>
      <c r="AB650" s="16"/>
      <c r="AC650" s="16"/>
      <c r="AD650" s="16"/>
    </row>
    <row r="651" spans="27:30" ht="15.75" customHeight="1" x14ac:dyDescent="0.35">
      <c r="AA651" s="16"/>
      <c r="AB651" s="16"/>
      <c r="AC651" s="16"/>
      <c r="AD651" s="16"/>
    </row>
    <row r="652" spans="27:30" ht="15.75" customHeight="1" x14ac:dyDescent="0.35">
      <c r="AA652" s="16"/>
      <c r="AB652" s="16"/>
      <c r="AC652" s="16"/>
      <c r="AD652" s="16"/>
    </row>
    <row r="653" spans="27:30" ht="15.75" customHeight="1" x14ac:dyDescent="0.35">
      <c r="AA653" s="16"/>
      <c r="AB653" s="16"/>
      <c r="AC653" s="16"/>
      <c r="AD653" s="16"/>
    </row>
    <row r="654" spans="27:30" ht="15.75" customHeight="1" x14ac:dyDescent="0.35">
      <c r="AA654" s="16"/>
      <c r="AB654" s="16"/>
      <c r="AC654" s="16"/>
      <c r="AD654" s="16"/>
    </row>
    <row r="655" spans="27:30" ht="15.75" customHeight="1" x14ac:dyDescent="0.35">
      <c r="AA655" s="16"/>
      <c r="AB655" s="16"/>
      <c r="AC655" s="16"/>
      <c r="AD655" s="16"/>
    </row>
    <row r="656" spans="27:30" ht="15.75" customHeight="1" x14ac:dyDescent="0.35">
      <c r="AA656" s="16"/>
      <c r="AB656" s="16"/>
      <c r="AC656" s="16"/>
      <c r="AD656" s="16"/>
    </row>
    <row r="657" spans="27:30" ht="15.75" customHeight="1" x14ac:dyDescent="0.35">
      <c r="AA657" s="16"/>
      <c r="AB657" s="16"/>
      <c r="AC657" s="16"/>
      <c r="AD657" s="16"/>
    </row>
    <row r="658" spans="27:30" ht="15.75" customHeight="1" x14ac:dyDescent="0.35">
      <c r="AA658" s="16"/>
      <c r="AB658" s="16"/>
      <c r="AC658" s="16"/>
      <c r="AD658" s="16"/>
    </row>
    <row r="659" spans="27:30" ht="15.75" customHeight="1" x14ac:dyDescent="0.35">
      <c r="AA659" s="16"/>
      <c r="AB659" s="16"/>
      <c r="AC659" s="16"/>
      <c r="AD659" s="16"/>
    </row>
    <row r="660" spans="27:30" ht="15.75" customHeight="1" x14ac:dyDescent="0.35">
      <c r="AA660" s="16"/>
      <c r="AB660" s="16"/>
      <c r="AC660" s="16"/>
      <c r="AD660" s="16"/>
    </row>
    <row r="661" spans="27:30" ht="15.75" customHeight="1" x14ac:dyDescent="0.35">
      <c r="AA661" s="16"/>
      <c r="AB661" s="16"/>
      <c r="AC661" s="16"/>
      <c r="AD661" s="16"/>
    </row>
    <row r="662" spans="27:30" ht="15.75" customHeight="1" x14ac:dyDescent="0.35">
      <c r="AA662" s="16"/>
      <c r="AB662" s="16"/>
      <c r="AC662" s="16"/>
      <c r="AD662" s="16"/>
    </row>
    <row r="663" spans="27:30" ht="15.75" customHeight="1" x14ac:dyDescent="0.35">
      <c r="AA663" s="16"/>
      <c r="AB663" s="16"/>
      <c r="AC663" s="16"/>
      <c r="AD663" s="16"/>
    </row>
    <row r="664" spans="27:30" ht="15.75" customHeight="1" x14ac:dyDescent="0.35">
      <c r="AA664" s="16"/>
      <c r="AB664" s="16"/>
      <c r="AC664" s="16"/>
      <c r="AD664" s="16"/>
    </row>
    <row r="665" spans="27:30" ht="15.75" customHeight="1" x14ac:dyDescent="0.35">
      <c r="AA665" s="16"/>
      <c r="AB665" s="16"/>
      <c r="AC665" s="16"/>
      <c r="AD665" s="16"/>
    </row>
    <row r="666" spans="27:30" ht="15.75" customHeight="1" x14ac:dyDescent="0.35">
      <c r="AA666" s="16"/>
      <c r="AB666" s="16"/>
      <c r="AC666" s="16"/>
      <c r="AD666" s="16"/>
    </row>
    <row r="667" spans="27:30" ht="15.75" customHeight="1" x14ac:dyDescent="0.35">
      <c r="AA667" s="16"/>
      <c r="AB667" s="16"/>
      <c r="AC667" s="16"/>
      <c r="AD667" s="16"/>
    </row>
    <row r="668" spans="27:30" ht="15.75" customHeight="1" x14ac:dyDescent="0.35">
      <c r="AA668" s="16"/>
      <c r="AB668" s="16"/>
      <c r="AC668" s="16"/>
      <c r="AD668" s="16"/>
    </row>
    <row r="669" spans="27:30" ht="15.75" customHeight="1" x14ac:dyDescent="0.35">
      <c r="AA669" s="16"/>
      <c r="AB669" s="16"/>
      <c r="AC669" s="16"/>
      <c r="AD669" s="16"/>
    </row>
    <row r="670" spans="27:30" ht="15.75" customHeight="1" x14ac:dyDescent="0.35">
      <c r="AA670" s="16"/>
      <c r="AB670" s="16"/>
      <c r="AC670" s="16"/>
      <c r="AD670" s="16"/>
    </row>
    <row r="671" spans="27:30" ht="15.75" customHeight="1" x14ac:dyDescent="0.35">
      <c r="AA671" s="16"/>
      <c r="AB671" s="16"/>
      <c r="AC671" s="16"/>
      <c r="AD671" s="16"/>
    </row>
    <row r="672" spans="27:30" ht="15.75" customHeight="1" x14ac:dyDescent="0.35">
      <c r="AA672" s="16"/>
      <c r="AB672" s="16"/>
      <c r="AC672" s="16"/>
      <c r="AD672" s="16"/>
    </row>
    <row r="673" spans="27:30" ht="15.75" customHeight="1" x14ac:dyDescent="0.35">
      <c r="AA673" s="16"/>
      <c r="AB673" s="16"/>
      <c r="AC673" s="16"/>
      <c r="AD673" s="16"/>
    </row>
    <row r="674" spans="27:30" ht="15.75" customHeight="1" x14ac:dyDescent="0.35">
      <c r="AA674" s="16"/>
      <c r="AB674" s="16"/>
      <c r="AC674" s="16"/>
      <c r="AD674" s="16"/>
    </row>
    <row r="675" spans="27:30" ht="15.75" customHeight="1" x14ac:dyDescent="0.35">
      <c r="AA675" s="16"/>
      <c r="AB675" s="16"/>
      <c r="AC675" s="16"/>
      <c r="AD675" s="16"/>
    </row>
    <row r="676" spans="27:30" ht="15.75" customHeight="1" x14ac:dyDescent="0.35">
      <c r="AA676" s="16"/>
      <c r="AB676" s="16"/>
      <c r="AC676" s="16"/>
      <c r="AD676" s="16"/>
    </row>
    <row r="677" spans="27:30" ht="15.75" customHeight="1" x14ac:dyDescent="0.35">
      <c r="AA677" s="16"/>
      <c r="AB677" s="16"/>
      <c r="AC677" s="16"/>
      <c r="AD677" s="16"/>
    </row>
    <row r="678" spans="27:30" ht="15.75" customHeight="1" x14ac:dyDescent="0.35">
      <c r="AA678" s="16"/>
      <c r="AB678" s="16"/>
      <c r="AC678" s="16"/>
      <c r="AD678" s="16"/>
    </row>
    <row r="679" spans="27:30" ht="15.75" customHeight="1" x14ac:dyDescent="0.35">
      <c r="AA679" s="16"/>
      <c r="AB679" s="16"/>
      <c r="AC679" s="16"/>
      <c r="AD679" s="16"/>
    </row>
    <row r="680" spans="27:30" ht="15.75" customHeight="1" x14ac:dyDescent="0.35">
      <c r="AA680" s="16"/>
      <c r="AB680" s="16"/>
      <c r="AC680" s="16"/>
      <c r="AD680" s="16"/>
    </row>
    <row r="681" spans="27:30" ht="15.75" customHeight="1" x14ac:dyDescent="0.35">
      <c r="AA681" s="16"/>
      <c r="AB681" s="16"/>
      <c r="AC681" s="16"/>
      <c r="AD681" s="16"/>
    </row>
    <row r="682" spans="27:30" ht="15.75" customHeight="1" x14ac:dyDescent="0.35">
      <c r="AA682" s="16"/>
      <c r="AB682" s="16"/>
      <c r="AC682" s="16"/>
      <c r="AD682" s="16"/>
    </row>
    <row r="683" spans="27:30" ht="15.75" customHeight="1" x14ac:dyDescent="0.35">
      <c r="AA683" s="16"/>
      <c r="AB683" s="16"/>
      <c r="AC683" s="16"/>
      <c r="AD683" s="16"/>
    </row>
    <row r="684" spans="27:30" ht="15.75" customHeight="1" x14ac:dyDescent="0.35">
      <c r="AA684" s="16"/>
      <c r="AB684" s="16"/>
      <c r="AC684" s="16"/>
      <c r="AD684" s="16"/>
    </row>
    <row r="685" spans="27:30" ht="15.75" customHeight="1" x14ac:dyDescent="0.35">
      <c r="AA685" s="16"/>
      <c r="AB685" s="16"/>
      <c r="AC685" s="16"/>
      <c r="AD685" s="16"/>
    </row>
    <row r="686" spans="27:30" ht="15.75" customHeight="1" x14ac:dyDescent="0.35">
      <c r="AA686" s="16"/>
      <c r="AB686" s="16"/>
      <c r="AC686" s="16"/>
      <c r="AD686" s="16"/>
    </row>
    <row r="687" spans="27:30" ht="15.75" customHeight="1" x14ac:dyDescent="0.35">
      <c r="AA687" s="16"/>
      <c r="AB687" s="16"/>
      <c r="AC687" s="16"/>
      <c r="AD687" s="16"/>
    </row>
    <row r="688" spans="27:30" ht="15.75" customHeight="1" x14ac:dyDescent="0.35">
      <c r="AA688" s="16"/>
      <c r="AB688" s="16"/>
      <c r="AC688" s="16"/>
      <c r="AD688" s="16"/>
    </row>
    <row r="689" spans="27:30" ht="15.75" customHeight="1" x14ac:dyDescent="0.35">
      <c r="AA689" s="16"/>
      <c r="AB689" s="16"/>
      <c r="AC689" s="16"/>
      <c r="AD689" s="16"/>
    </row>
    <row r="690" spans="27:30" ht="15.75" customHeight="1" x14ac:dyDescent="0.35">
      <c r="AA690" s="16"/>
      <c r="AB690" s="16"/>
      <c r="AC690" s="16"/>
      <c r="AD690" s="16"/>
    </row>
    <row r="691" spans="27:30" ht="15.75" customHeight="1" x14ac:dyDescent="0.35">
      <c r="AA691" s="16"/>
      <c r="AB691" s="16"/>
      <c r="AC691" s="16"/>
      <c r="AD691" s="16"/>
    </row>
    <row r="692" spans="27:30" ht="15.75" customHeight="1" x14ac:dyDescent="0.35">
      <c r="AA692" s="16"/>
      <c r="AB692" s="16"/>
      <c r="AC692" s="16"/>
      <c r="AD692" s="16"/>
    </row>
    <row r="693" spans="27:30" ht="15.75" customHeight="1" x14ac:dyDescent="0.35">
      <c r="AA693" s="16"/>
      <c r="AB693" s="16"/>
      <c r="AC693" s="16"/>
      <c r="AD693" s="16"/>
    </row>
    <row r="694" spans="27:30" ht="15.75" customHeight="1" x14ac:dyDescent="0.35">
      <c r="AA694" s="16"/>
      <c r="AB694" s="16"/>
      <c r="AC694" s="16"/>
      <c r="AD694" s="16"/>
    </row>
    <row r="695" spans="27:30" ht="15.75" customHeight="1" x14ac:dyDescent="0.35">
      <c r="AA695" s="16"/>
      <c r="AB695" s="16"/>
      <c r="AC695" s="16"/>
      <c r="AD695" s="16"/>
    </row>
    <row r="696" spans="27:30" ht="15.75" customHeight="1" x14ac:dyDescent="0.35">
      <c r="AA696" s="16"/>
      <c r="AB696" s="16"/>
      <c r="AC696" s="16"/>
      <c r="AD696" s="16"/>
    </row>
    <row r="697" spans="27:30" ht="15.75" customHeight="1" x14ac:dyDescent="0.35">
      <c r="AA697" s="16"/>
      <c r="AB697" s="16"/>
      <c r="AC697" s="16"/>
      <c r="AD697" s="16"/>
    </row>
    <row r="698" spans="27:30" ht="15.75" customHeight="1" x14ac:dyDescent="0.35">
      <c r="AA698" s="16"/>
      <c r="AB698" s="16"/>
      <c r="AC698" s="16"/>
      <c r="AD698" s="16"/>
    </row>
    <row r="699" spans="27:30" ht="15.75" customHeight="1" x14ac:dyDescent="0.35">
      <c r="AA699" s="16"/>
      <c r="AB699" s="16"/>
      <c r="AC699" s="16"/>
      <c r="AD699" s="16"/>
    </row>
    <row r="700" spans="27:30" ht="15.75" customHeight="1" x14ac:dyDescent="0.35">
      <c r="AA700" s="16"/>
      <c r="AB700" s="16"/>
      <c r="AC700" s="16"/>
      <c r="AD700" s="16"/>
    </row>
    <row r="701" spans="27:30" ht="15.75" customHeight="1" x14ac:dyDescent="0.35">
      <c r="AA701" s="16"/>
      <c r="AB701" s="16"/>
      <c r="AC701" s="16"/>
      <c r="AD701" s="16"/>
    </row>
    <row r="702" spans="27:30" ht="15.75" customHeight="1" x14ac:dyDescent="0.35">
      <c r="AA702" s="16"/>
      <c r="AB702" s="16"/>
      <c r="AC702" s="16"/>
      <c r="AD702" s="16"/>
    </row>
    <row r="703" spans="27:30" ht="15.75" customHeight="1" x14ac:dyDescent="0.35">
      <c r="AA703" s="16"/>
      <c r="AB703" s="16"/>
      <c r="AC703" s="16"/>
      <c r="AD703" s="16"/>
    </row>
    <row r="704" spans="27:30" ht="15.75" customHeight="1" x14ac:dyDescent="0.35">
      <c r="AA704" s="16"/>
      <c r="AB704" s="16"/>
      <c r="AC704" s="16"/>
      <c r="AD704" s="16"/>
    </row>
    <row r="705" spans="27:30" ht="15.75" customHeight="1" x14ac:dyDescent="0.35">
      <c r="AA705" s="16"/>
      <c r="AB705" s="16"/>
      <c r="AC705" s="16"/>
      <c r="AD705" s="16"/>
    </row>
    <row r="706" spans="27:30" ht="15.75" customHeight="1" x14ac:dyDescent="0.35">
      <c r="AA706" s="16"/>
      <c r="AB706" s="16"/>
      <c r="AC706" s="16"/>
      <c r="AD706" s="16"/>
    </row>
    <row r="707" spans="27:30" ht="15.75" customHeight="1" x14ac:dyDescent="0.35">
      <c r="AA707" s="16"/>
      <c r="AB707" s="16"/>
      <c r="AC707" s="16"/>
      <c r="AD707" s="16"/>
    </row>
    <row r="708" spans="27:30" ht="15.75" customHeight="1" x14ac:dyDescent="0.35">
      <c r="AA708" s="16"/>
      <c r="AB708" s="16"/>
      <c r="AC708" s="16"/>
      <c r="AD708" s="16"/>
    </row>
    <row r="709" spans="27:30" ht="15.75" customHeight="1" x14ac:dyDescent="0.35">
      <c r="AA709" s="16"/>
      <c r="AB709" s="16"/>
      <c r="AC709" s="16"/>
      <c r="AD709" s="16"/>
    </row>
    <row r="710" spans="27:30" ht="15.75" customHeight="1" x14ac:dyDescent="0.35">
      <c r="AA710" s="16"/>
      <c r="AB710" s="16"/>
      <c r="AC710" s="16"/>
      <c r="AD710" s="16"/>
    </row>
    <row r="711" spans="27:30" ht="15.75" customHeight="1" x14ac:dyDescent="0.35">
      <c r="AA711" s="16"/>
      <c r="AB711" s="16"/>
      <c r="AC711" s="16"/>
      <c r="AD711" s="16"/>
    </row>
    <row r="712" spans="27:30" ht="15.75" customHeight="1" x14ac:dyDescent="0.35">
      <c r="AA712" s="16"/>
      <c r="AB712" s="16"/>
      <c r="AC712" s="16"/>
      <c r="AD712" s="16"/>
    </row>
    <row r="713" spans="27:30" ht="15.75" customHeight="1" x14ac:dyDescent="0.35">
      <c r="AA713" s="16"/>
      <c r="AB713" s="16"/>
      <c r="AC713" s="16"/>
      <c r="AD713" s="16"/>
    </row>
    <row r="714" spans="27:30" ht="15.75" customHeight="1" x14ac:dyDescent="0.35">
      <c r="AA714" s="16"/>
      <c r="AB714" s="16"/>
      <c r="AC714" s="16"/>
      <c r="AD714" s="16"/>
    </row>
    <row r="715" spans="27:30" ht="15.75" customHeight="1" x14ac:dyDescent="0.35">
      <c r="AA715" s="16"/>
      <c r="AB715" s="16"/>
      <c r="AC715" s="16"/>
      <c r="AD715" s="16"/>
    </row>
    <row r="716" spans="27:30" ht="15.75" customHeight="1" x14ac:dyDescent="0.35">
      <c r="AA716" s="16"/>
      <c r="AB716" s="16"/>
      <c r="AC716" s="16"/>
      <c r="AD716" s="16"/>
    </row>
    <row r="717" spans="27:30" ht="15.75" customHeight="1" x14ac:dyDescent="0.35">
      <c r="AA717" s="16"/>
      <c r="AB717" s="16"/>
      <c r="AC717" s="16"/>
      <c r="AD717" s="16"/>
    </row>
    <row r="718" spans="27:30" ht="15.75" customHeight="1" x14ac:dyDescent="0.35">
      <c r="AA718" s="16"/>
      <c r="AB718" s="16"/>
      <c r="AC718" s="16"/>
      <c r="AD718" s="16"/>
    </row>
    <row r="719" spans="27:30" ht="15.75" customHeight="1" x14ac:dyDescent="0.35">
      <c r="AA719" s="16"/>
      <c r="AB719" s="16"/>
      <c r="AC719" s="16"/>
      <c r="AD719" s="16"/>
    </row>
    <row r="720" spans="27:30" ht="15.75" customHeight="1" x14ac:dyDescent="0.35">
      <c r="AA720" s="16"/>
      <c r="AB720" s="16"/>
      <c r="AC720" s="16"/>
      <c r="AD720" s="16"/>
    </row>
    <row r="721" spans="27:30" ht="15.75" customHeight="1" x14ac:dyDescent="0.35">
      <c r="AA721" s="16"/>
      <c r="AB721" s="16"/>
      <c r="AC721" s="16"/>
      <c r="AD721" s="16"/>
    </row>
    <row r="722" spans="27:30" ht="15.75" customHeight="1" x14ac:dyDescent="0.35">
      <c r="AA722" s="16"/>
      <c r="AB722" s="16"/>
      <c r="AC722" s="16"/>
      <c r="AD722" s="16"/>
    </row>
    <row r="723" spans="27:30" ht="15.75" customHeight="1" x14ac:dyDescent="0.35">
      <c r="AA723" s="16"/>
      <c r="AB723" s="16"/>
      <c r="AC723" s="16"/>
      <c r="AD723" s="16"/>
    </row>
    <row r="724" spans="27:30" ht="15.75" customHeight="1" x14ac:dyDescent="0.35">
      <c r="AA724" s="16"/>
      <c r="AB724" s="16"/>
      <c r="AC724" s="16"/>
      <c r="AD724" s="16"/>
    </row>
    <row r="725" spans="27:30" ht="15.75" customHeight="1" x14ac:dyDescent="0.35">
      <c r="AA725" s="16"/>
      <c r="AB725" s="16"/>
      <c r="AC725" s="16"/>
      <c r="AD725" s="16"/>
    </row>
    <row r="726" spans="27:30" ht="15.75" customHeight="1" x14ac:dyDescent="0.35">
      <c r="AA726" s="16"/>
      <c r="AB726" s="16"/>
      <c r="AC726" s="16"/>
      <c r="AD726" s="16"/>
    </row>
    <row r="727" spans="27:30" ht="15.75" customHeight="1" x14ac:dyDescent="0.35">
      <c r="AA727" s="16"/>
      <c r="AB727" s="16"/>
      <c r="AC727" s="16"/>
      <c r="AD727" s="16"/>
    </row>
    <row r="728" spans="27:30" ht="15.75" customHeight="1" x14ac:dyDescent="0.35">
      <c r="AA728" s="16"/>
      <c r="AB728" s="16"/>
      <c r="AC728" s="16"/>
      <c r="AD728" s="16"/>
    </row>
    <row r="729" spans="27:30" ht="15.75" customHeight="1" x14ac:dyDescent="0.35">
      <c r="AA729" s="16"/>
      <c r="AB729" s="16"/>
      <c r="AC729" s="16"/>
      <c r="AD729" s="16"/>
    </row>
    <row r="730" spans="27:30" ht="15.75" customHeight="1" x14ac:dyDescent="0.35">
      <c r="AA730" s="16"/>
      <c r="AB730" s="16"/>
      <c r="AC730" s="16"/>
      <c r="AD730" s="16"/>
    </row>
    <row r="731" spans="27:30" ht="15.75" customHeight="1" x14ac:dyDescent="0.35">
      <c r="AA731" s="16"/>
      <c r="AB731" s="16"/>
      <c r="AC731" s="16"/>
      <c r="AD731" s="16"/>
    </row>
    <row r="732" spans="27:30" ht="15.75" customHeight="1" x14ac:dyDescent="0.35">
      <c r="AA732" s="16"/>
      <c r="AB732" s="16"/>
      <c r="AC732" s="16"/>
      <c r="AD732" s="16"/>
    </row>
    <row r="733" spans="27:30" ht="15.75" customHeight="1" x14ac:dyDescent="0.35">
      <c r="AA733" s="16"/>
      <c r="AB733" s="16"/>
      <c r="AC733" s="16"/>
      <c r="AD733" s="16"/>
    </row>
    <row r="734" spans="27:30" ht="15.75" customHeight="1" x14ac:dyDescent="0.35">
      <c r="AA734" s="16"/>
      <c r="AB734" s="16"/>
      <c r="AC734" s="16"/>
      <c r="AD734" s="16"/>
    </row>
    <row r="735" spans="27:30" ht="15.75" customHeight="1" x14ac:dyDescent="0.35">
      <c r="AA735" s="16"/>
      <c r="AB735" s="16"/>
      <c r="AC735" s="16"/>
      <c r="AD735" s="16"/>
    </row>
    <row r="736" spans="27:30" ht="15.75" customHeight="1" x14ac:dyDescent="0.35">
      <c r="AA736" s="16"/>
      <c r="AB736" s="16"/>
      <c r="AC736" s="16"/>
      <c r="AD736" s="16"/>
    </row>
    <row r="737" spans="27:30" ht="15.75" customHeight="1" x14ac:dyDescent="0.35">
      <c r="AA737" s="16"/>
      <c r="AB737" s="16"/>
      <c r="AC737" s="16"/>
      <c r="AD737" s="16"/>
    </row>
    <row r="738" spans="27:30" ht="15.75" customHeight="1" x14ac:dyDescent="0.35">
      <c r="AA738" s="16"/>
      <c r="AB738" s="16"/>
      <c r="AC738" s="16"/>
      <c r="AD738" s="16"/>
    </row>
    <row r="739" spans="27:30" ht="15.75" customHeight="1" x14ac:dyDescent="0.35">
      <c r="AA739" s="16"/>
      <c r="AB739" s="16"/>
      <c r="AC739" s="16"/>
      <c r="AD739" s="16"/>
    </row>
    <row r="740" spans="27:30" ht="15.75" customHeight="1" x14ac:dyDescent="0.35">
      <c r="AA740" s="16"/>
      <c r="AB740" s="16"/>
      <c r="AC740" s="16"/>
      <c r="AD740" s="16"/>
    </row>
    <row r="741" spans="27:30" ht="15.75" customHeight="1" x14ac:dyDescent="0.35">
      <c r="AA741" s="16"/>
      <c r="AB741" s="16"/>
      <c r="AC741" s="16"/>
      <c r="AD741" s="16"/>
    </row>
    <row r="742" spans="27:30" ht="15.75" customHeight="1" x14ac:dyDescent="0.35">
      <c r="AA742" s="16"/>
      <c r="AB742" s="16"/>
      <c r="AC742" s="16"/>
      <c r="AD742" s="16"/>
    </row>
    <row r="743" spans="27:30" ht="15.75" customHeight="1" x14ac:dyDescent="0.35">
      <c r="AA743" s="16"/>
      <c r="AB743" s="16"/>
      <c r="AC743" s="16"/>
      <c r="AD743" s="16"/>
    </row>
    <row r="744" spans="27:30" ht="15.75" customHeight="1" x14ac:dyDescent="0.35">
      <c r="AA744" s="16"/>
      <c r="AB744" s="16"/>
      <c r="AC744" s="16"/>
      <c r="AD744" s="16"/>
    </row>
    <row r="745" spans="27:30" ht="15.75" customHeight="1" x14ac:dyDescent="0.35">
      <c r="AA745" s="16"/>
      <c r="AB745" s="16"/>
      <c r="AC745" s="16"/>
      <c r="AD745" s="16"/>
    </row>
    <row r="746" spans="27:30" ht="15.75" customHeight="1" x14ac:dyDescent="0.35">
      <c r="AA746" s="16"/>
      <c r="AB746" s="16"/>
      <c r="AC746" s="16"/>
      <c r="AD746" s="16"/>
    </row>
    <row r="747" spans="27:30" ht="15.75" customHeight="1" x14ac:dyDescent="0.35">
      <c r="AA747" s="16"/>
      <c r="AB747" s="16"/>
      <c r="AC747" s="16"/>
      <c r="AD747" s="16"/>
    </row>
    <row r="748" spans="27:30" ht="15.75" customHeight="1" x14ac:dyDescent="0.35">
      <c r="AA748" s="16"/>
      <c r="AB748" s="16"/>
      <c r="AC748" s="16"/>
      <c r="AD748" s="16"/>
    </row>
    <row r="749" spans="27:30" ht="15.75" customHeight="1" x14ac:dyDescent="0.35">
      <c r="AA749" s="16"/>
      <c r="AB749" s="16"/>
      <c r="AC749" s="16"/>
      <c r="AD749" s="16"/>
    </row>
    <row r="750" spans="27:30" ht="15.75" customHeight="1" x14ac:dyDescent="0.35">
      <c r="AA750" s="16"/>
      <c r="AB750" s="16"/>
      <c r="AC750" s="16"/>
      <c r="AD750" s="16"/>
    </row>
    <row r="751" spans="27:30" ht="15.75" customHeight="1" x14ac:dyDescent="0.35">
      <c r="AA751" s="16"/>
      <c r="AB751" s="16"/>
      <c r="AC751" s="16"/>
      <c r="AD751" s="16"/>
    </row>
    <row r="752" spans="27:30" ht="15.75" customHeight="1" x14ac:dyDescent="0.35">
      <c r="AA752" s="16"/>
      <c r="AB752" s="16"/>
      <c r="AC752" s="16"/>
      <c r="AD752" s="16"/>
    </row>
    <row r="753" spans="27:30" ht="15.75" customHeight="1" x14ac:dyDescent="0.35">
      <c r="AA753" s="16"/>
      <c r="AB753" s="16"/>
      <c r="AC753" s="16"/>
      <c r="AD753" s="16"/>
    </row>
    <row r="754" spans="27:30" ht="15.75" customHeight="1" x14ac:dyDescent="0.35">
      <c r="AA754" s="16"/>
      <c r="AB754" s="16"/>
      <c r="AC754" s="16"/>
      <c r="AD754" s="16"/>
    </row>
    <row r="755" spans="27:30" ht="15.75" customHeight="1" x14ac:dyDescent="0.35">
      <c r="AA755" s="16"/>
      <c r="AB755" s="16"/>
      <c r="AC755" s="16"/>
      <c r="AD755" s="16"/>
    </row>
    <row r="756" spans="27:30" ht="15.75" customHeight="1" x14ac:dyDescent="0.35">
      <c r="AA756" s="16"/>
      <c r="AB756" s="16"/>
      <c r="AC756" s="16"/>
      <c r="AD756" s="16"/>
    </row>
    <row r="757" spans="27:30" ht="15.75" customHeight="1" x14ac:dyDescent="0.35">
      <c r="AA757" s="16"/>
      <c r="AB757" s="16"/>
      <c r="AC757" s="16"/>
      <c r="AD757" s="16"/>
    </row>
    <row r="758" spans="27:30" ht="15.75" customHeight="1" x14ac:dyDescent="0.35">
      <c r="AA758" s="16"/>
      <c r="AB758" s="16"/>
      <c r="AC758" s="16"/>
      <c r="AD758" s="16"/>
    </row>
    <row r="759" spans="27:30" ht="15.75" customHeight="1" x14ac:dyDescent="0.35">
      <c r="AA759" s="16"/>
      <c r="AB759" s="16"/>
      <c r="AC759" s="16"/>
      <c r="AD759" s="16"/>
    </row>
    <row r="760" spans="27:30" ht="15.75" customHeight="1" x14ac:dyDescent="0.35">
      <c r="AA760" s="16"/>
      <c r="AB760" s="16"/>
      <c r="AC760" s="16"/>
      <c r="AD760" s="16"/>
    </row>
    <row r="761" spans="27:30" ht="15.75" customHeight="1" x14ac:dyDescent="0.35">
      <c r="AA761" s="16"/>
      <c r="AB761" s="16"/>
      <c r="AC761" s="16"/>
      <c r="AD761" s="16"/>
    </row>
    <row r="762" spans="27:30" ht="15.75" customHeight="1" x14ac:dyDescent="0.35">
      <c r="AA762" s="16"/>
      <c r="AB762" s="16"/>
      <c r="AC762" s="16"/>
      <c r="AD762" s="16"/>
    </row>
    <row r="763" spans="27:30" ht="15.75" customHeight="1" x14ac:dyDescent="0.35">
      <c r="AA763" s="16"/>
      <c r="AB763" s="16"/>
      <c r="AC763" s="16"/>
      <c r="AD763" s="16"/>
    </row>
    <row r="764" spans="27:30" ht="15.75" customHeight="1" x14ac:dyDescent="0.35">
      <c r="AA764" s="16"/>
      <c r="AB764" s="16"/>
      <c r="AC764" s="16"/>
      <c r="AD764" s="16"/>
    </row>
    <row r="765" spans="27:30" ht="15.75" customHeight="1" x14ac:dyDescent="0.35">
      <c r="AA765" s="16"/>
      <c r="AB765" s="16"/>
      <c r="AC765" s="16"/>
      <c r="AD765" s="16"/>
    </row>
    <row r="766" spans="27:30" ht="15.75" customHeight="1" x14ac:dyDescent="0.35">
      <c r="AA766" s="16"/>
      <c r="AB766" s="16"/>
      <c r="AC766" s="16"/>
      <c r="AD766" s="16"/>
    </row>
    <row r="767" spans="27:30" ht="15.75" customHeight="1" x14ac:dyDescent="0.35">
      <c r="AA767" s="16"/>
      <c r="AB767" s="16"/>
      <c r="AC767" s="16"/>
      <c r="AD767" s="16"/>
    </row>
    <row r="768" spans="27:30" ht="15.75" customHeight="1" x14ac:dyDescent="0.35">
      <c r="AA768" s="16"/>
      <c r="AB768" s="16"/>
      <c r="AC768" s="16"/>
      <c r="AD768" s="16"/>
    </row>
    <row r="769" spans="27:30" ht="15.75" customHeight="1" x14ac:dyDescent="0.35">
      <c r="AA769" s="16"/>
      <c r="AB769" s="16"/>
      <c r="AC769" s="16"/>
      <c r="AD769" s="16"/>
    </row>
    <row r="770" spans="27:30" ht="15.75" customHeight="1" x14ac:dyDescent="0.35">
      <c r="AA770" s="16"/>
      <c r="AB770" s="16"/>
      <c r="AC770" s="16"/>
      <c r="AD770" s="16"/>
    </row>
    <row r="771" spans="27:30" ht="15.75" customHeight="1" x14ac:dyDescent="0.35">
      <c r="AA771" s="16"/>
      <c r="AB771" s="16"/>
      <c r="AC771" s="16"/>
      <c r="AD771" s="16"/>
    </row>
    <row r="772" spans="27:30" ht="15.75" customHeight="1" x14ac:dyDescent="0.35">
      <c r="AA772" s="16"/>
      <c r="AB772" s="16"/>
      <c r="AC772" s="16"/>
      <c r="AD772" s="16"/>
    </row>
    <row r="773" spans="27:30" ht="15.75" customHeight="1" x14ac:dyDescent="0.35">
      <c r="AA773" s="16"/>
      <c r="AB773" s="16"/>
      <c r="AC773" s="16"/>
      <c r="AD773" s="16"/>
    </row>
    <row r="774" spans="27:30" ht="15.75" customHeight="1" x14ac:dyDescent="0.35">
      <c r="AA774" s="16"/>
      <c r="AB774" s="16"/>
      <c r="AC774" s="16"/>
      <c r="AD774" s="16"/>
    </row>
    <row r="775" spans="27:30" ht="15.75" customHeight="1" x14ac:dyDescent="0.35">
      <c r="AA775" s="16"/>
      <c r="AB775" s="16"/>
      <c r="AC775" s="16"/>
      <c r="AD775" s="16"/>
    </row>
    <row r="776" spans="27:30" ht="15.75" customHeight="1" x14ac:dyDescent="0.35">
      <c r="AA776" s="16"/>
      <c r="AB776" s="16"/>
      <c r="AC776" s="16"/>
      <c r="AD776" s="16"/>
    </row>
    <row r="777" spans="27:30" ht="15.75" customHeight="1" x14ac:dyDescent="0.35">
      <c r="AA777" s="16"/>
      <c r="AB777" s="16"/>
      <c r="AC777" s="16"/>
      <c r="AD777" s="16"/>
    </row>
    <row r="778" spans="27:30" ht="15.75" customHeight="1" x14ac:dyDescent="0.35">
      <c r="AA778" s="16"/>
      <c r="AB778" s="16"/>
      <c r="AC778" s="16"/>
      <c r="AD778" s="16"/>
    </row>
    <row r="779" spans="27:30" ht="15.75" customHeight="1" x14ac:dyDescent="0.35">
      <c r="AA779" s="16"/>
      <c r="AB779" s="16"/>
      <c r="AC779" s="16"/>
      <c r="AD779" s="16"/>
    </row>
    <row r="780" spans="27:30" ht="15.75" customHeight="1" x14ac:dyDescent="0.35">
      <c r="AA780" s="16"/>
      <c r="AB780" s="16"/>
      <c r="AC780" s="16"/>
      <c r="AD780" s="16"/>
    </row>
    <row r="781" spans="27:30" ht="15.75" customHeight="1" x14ac:dyDescent="0.35">
      <c r="AA781" s="16"/>
      <c r="AB781" s="16"/>
      <c r="AC781" s="16"/>
      <c r="AD781" s="16"/>
    </row>
    <row r="782" spans="27:30" ht="15.75" customHeight="1" x14ac:dyDescent="0.35">
      <c r="AA782" s="16"/>
      <c r="AB782" s="16"/>
      <c r="AC782" s="16"/>
      <c r="AD782" s="16"/>
    </row>
    <row r="783" spans="27:30" ht="15.75" customHeight="1" x14ac:dyDescent="0.35">
      <c r="AA783" s="16"/>
      <c r="AB783" s="16"/>
      <c r="AC783" s="16"/>
      <c r="AD783" s="16"/>
    </row>
    <row r="784" spans="27:30" ht="15.75" customHeight="1" x14ac:dyDescent="0.35">
      <c r="AA784" s="16"/>
      <c r="AB784" s="16"/>
      <c r="AC784" s="16"/>
      <c r="AD784" s="16"/>
    </row>
    <row r="785" spans="27:30" ht="15.75" customHeight="1" x14ac:dyDescent="0.35">
      <c r="AA785" s="16"/>
      <c r="AB785" s="16"/>
      <c r="AC785" s="16"/>
      <c r="AD785" s="16"/>
    </row>
    <row r="786" spans="27:30" ht="15.75" customHeight="1" x14ac:dyDescent="0.35">
      <c r="AA786" s="16"/>
      <c r="AB786" s="16"/>
      <c r="AC786" s="16"/>
      <c r="AD786" s="16"/>
    </row>
    <row r="787" spans="27:30" ht="15.75" customHeight="1" x14ac:dyDescent="0.35">
      <c r="AA787" s="16"/>
      <c r="AB787" s="16"/>
      <c r="AC787" s="16"/>
      <c r="AD787" s="16"/>
    </row>
    <row r="788" spans="27:30" ht="15.75" customHeight="1" x14ac:dyDescent="0.35">
      <c r="AA788" s="16"/>
      <c r="AB788" s="16"/>
      <c r="AC788" s="16"/>
      <c r="AD788" s="16"/>
    </row>
    <row r="789" spans="27:30" ht="15.75" customHeight="1" x14ac:dyDescent="0.35">
      <c r="AA789" s="16"/>
      <c r="AB789" s="16"/>
      <c r="AC789" s="16"/>
      <c r="AD789" s="16"/>
    </row>
    <row r="790" spans="27:30" ht="15.75" customHeight="1" x14ac:dyDescent="0.35">
      <c r="AA790" s="16"/>
      <c r="AB790" s="16"/>
      <c r="AC790" s="16"/>
      <c r="AD790" s="16"/>
    </row>
    <row r="791" spans="27:30" ht="15.75" customHeight="1" x14ac:dyDescent="0.35">
      <c r="AA791" s="16"/>
      <c r="AB791" s="16"/>
      <c r="AC791" s="16"/>
      <c r="AD791" s="16"/>
    </row>
    <row r="792" spans="27:30" ht="15.75" customHeight="1" x14ac:dyDescent="0.35">
      <c r="AA792" s="16"/>
      <c r="AB792" s="16"/>
      <c r="AC792" s="16"/>
      <c r="AD792" s="16"/>
    </row>
    <row r="793" spans="27:30" ht="15.75" customHeight="1" x14ac:dyDescent="0.35">
      <c r="AA793" s="16"/>
      <c r="AB793" s="16"/>
      <c r="AC793" s="16"/>
      <c r="AD793" s="16"/>
    </row>
    <row r="794" spans="27:30" ht="15.75" customHeight="1" x14ac:dyDescent="0.35">
      <c r="AA794" s="16"/>
      <c r="AB794" s="16"/>
      <c r="AC794" s="16"/>
      <c r="AD794" s="16"/>
    </row>
    <row r="795" spans="27:30" ht="15.75" customHeight="1" x14ac:dyDescent="0.35">
      <c r="AA795" s="16"/>
      <c r="AB795" s="16"/>
      <c r="AC795" s="16"/>
      <c r="AD795" s="16"/>
    </row>
    <row r="796" spans="27:30" ht="15.75" customHeight="1" x14ac:dyDescent="0.35">
      <c r="AA796" s="16"/>
      <c r="AB796" s="16"/>
      <c r="AC796" s="16"/>
      <c r="AD796" s="16"/>
    </row>
    <row r="797" spans="27:30" ht="15.75" customHeight="1" x14ac:dyDescent="0.35">
      <c r="AA797" s="16"/>
      <c r="AB797" s="16"/>
      <c r="AC797" s="16"/>
      <c r="AD797" s="16"/>
    </row>
    <row r="798" spans="27:30" ht="15.75" customHeight="1" x14ac:dyDescent="0.35">
      <c r="AA798" s="16"/>
      <c r="AB798" s="16"/>
      <c r="AC798" s="16"/>
      <c r="AD798" s="16"/>
    </row>
    <row r="799" spans="27:30" ht="15.75" customHeight="1" x14ac:dyDescent="0.35">
      <c r="AA799" s="16"/>
      <c r="AB799" s="16"/>
      <c r="AC799" s="16"/>
      <c r="AD799" s="16"/>
    </row>
    <row r="800" spans="27:30" ht="15.75" customHeight="1" x14ac:dyDescent="0.35">
      <c r="AA800" s="16"/>
      <c r="AB800" s="16"/>
      <c r="AC800" s="16"/>
      <c r="AD800" s="16"/>
    </row>
    <row r="801" spans="27:30" ht="15.75" customHeight="1" x14ac:dyDescent="0.35">
      <c r="AA801" s="16"/>
      <c r="AB801" s="16"/>
      <c r="AC801" s="16"/>
      <c r="AD801" s="16"/>
    </row>
    <row r="802" spans="27:30" ht="15.75" customHeight="1" x14ac:dyDescent="0.35">
      <c r="AA802" s="16"/>
      <c r="AB802" s="16"/>
      <c r="AC802" s="16"/>
      <c r="AD802" s="16"/>
    </row>
    <row r="803" spans="27:30" ht="15.75" customHeight="1" x14ac:dyDescent="0.35">
      <c r="AA803" s="16"/>
      <c r="AB803" s="16"/>
      <c r="AC803" s="16"/>
      <c r="AD803" s="16"/>
    </row>
    <row r="804" spans="27:30" ht="15.75" customHeight="1" x14ac:dyDescent="0.35">
      <c r="AA804" s="16"/>
      <c r="AB804" s="16"/>
      <c r="AC804" s="16"/>
      <c r="AD804" s="16"/>
    </row>
    <row r="805" spans="27:30" ht="15.75" customHeight="1" x14ac:dyDescent="0.35">
      <c r="AA805" s="16"/>
      <c r="AB805" s="16"/>
      <c r="AC805" s="16"/>
      <c r="AD805" s="16"/>
    </row>
    <row r="806" spans="27:30" ht="15.75" customHeight="1" x14ac:dyDescent="0.35">
      <c r="AA806" s="16"/>
      <c r="AB806" s="16"/>
      <c r="AC806" s="16"/>
      <c r="AD806" s="16"/>
    </row>
    <row r="807" spans="27:30" ht="15.75" customHeight="1" x14ac:dyDescent="0.35">
      <c r="AA807" s="16"/>
      <c r="AB807" s="16"/>
      <c r="AC807" s="16"/>
      <c r="AD807" s="16"/>
    </row>
    <row r="808" spans="27:30" ht="15.75" customHeight="1" x14ac:dyDescent="0.35">
      <c r="AA808" s="16"/>
      <c r="AB808" s="16"/>
      <c r="AC808" s="16"/>
      <c r="AD808" s="16"/>
    </row>
    <row r="809" spans="27:30" ht="15.75" customHeight="1" x14ac:dyDescent="0.35">
      <c r="AA809" s="16"/>
      <c r="AB809" s="16"/>
      <c r="AC809" s="16"/>
      <c r="AD809" s="16"/>
    </row>
    <row r="810" spans="27:30" ht="15.75" customHeight="1" x14ac:dyDescent="0.35">
      <c r="AA810" s="16"/>
      <c r="AB810" s="16"/>
      <c r="AC810" s="16"/>
      <c r="AD810" s="16"/>
    </row>
    <row r="811" spans="27:30" ht="15.75" customHeight="1" x14ac:dyDescent="0.35">
      <c r="AA811" s="16"/>
      <c r="AB811" s="16"/>
      <c r="AC811" s="16"/>
      <c r="AD811" s="16"/>
    </row>
    <row r="812" spans="27:30" ht="15.75" customHeight="1" x14ac:dyDescent="0.35">
      <c r="AA812" s="16"/>
      <c r="AB812" s="16"/>
      <c r="AC812" s="16"/>
      <c r="AD812" s="16"/>
    </row>
    <row r="813" spans="27:30" ht="15.75" customHeight="1" x14ac:dyDescent="0.35">
      <c r="AA813" s="16"/>
      <c r="AB813" s="16"/>
      <c r="AC813" s="16"/>
      <c r="AD813" s="16"/>
    </row>
    <row r="814" spans="27:30" ht="15.75" customHeight="1" x14ac:dyDescent="0.35">
      <c r="AA814" s="16"/>
      <c r="AB814" s="16"/>
      <c r="AC814" s="16"/>
      <c r="AD814" s="16"/>
    </row>
    <row r="815" spans="27:30" ht="15.75" customHeight="1" x14ac:dyDescent="0.35">
      <c r="AA815" s="16"/>
      <c r="AB815" s="16"/>
      <c r="AC815" s="16"/>
      <c r="AD815" s="16"/>
    </row>
    <row r="816" spans="27:30" ht="15.75" customHeight="1" x14ac:dyDescent="0.35">
      <c r="AA816" s="16"/>
      <c r="AB816" s="16"/>
      <c r="AC816" s="16"/>
      <c r="AD816" s="16"/>
    </row>
    <row r="817" spans="27:30" ht="15.75" customHeight="1" x14ac:dyDescent="0.35">
      <c r="AA817" s="16"/>
      <c r="AB817" s="16"/>
      <c r="AC817" s="16"/>
      <c r="AD817" s="16"/>
    </row>
    <row r="818" spans="27:30" ht="15.75" customHeight="1" x14ac:dyDescent="0.35">
      <c r="AA818" s="16"/>
      <c r="AB818" s="16"/>
      <c r="AC818" s="16"/>
      <c r="AD818" s="16"/>
    </row>
    <row r="819" spans="27:30" ht="15.75" customHeight="1" x14ac:dyDescent="0.35">
      <c r="AA819" s="16"/>
      <c r="AB819" s="16"/>
      <c r="AC819" s="16"/>
      <c r="AD819" s="16"/>
    </row>
    <row r="820" spans="27:30" ht="15.75" customHeight="1" x14ac:dyDescent="0.35">
      <c r="AA820" s="16"/>
      <c r="AB820" s="16"/>
      <c r="AC820" s="16"/>
      <c r="AD820" s="16"/>
    </row>
    <row r="821" spans="27:30" ht="15.75" customHeight="1" x14ac:dyDescent="0.35">
      <c r="AA821" s="16"/>
      <c r="AB821" s="16"/>
      <c r="AC821" s="16"/>
      <c r="AD821" s="16"/>
    </row>
    <row r="822" spans="27:30" ht="15.75" customHeight="1" x14ac:dyDescent="0.35">
      <c r="AA822" s="16"/>
      <c r="AB822" s="16"/>
      <c r="AC822" s="16"/>
      <c r="AD822" s="16"/>
    </row>
    <row r="823" spans="27:30" ht="15.75" customHeight="1" x14ac:dyDescent="0.35">
      <c r="AA823" s="16"/>
      <c r="AB823" s="16"/>
      <c r="AC823" s="16"/>
      <c r="AD823" s="16"/>
    </row>
    <row r="824" spans="27:30" ht="15.75" customHeight="1" x14ac:dyDescent="0.35">
      <c r="AA824" s="16"/>
      <c r="AB824" s="16"/>
      <c r="AC824" s="16"/>
      <c r="AD824" s="16"/>
    </row>
    <row r="825" spans="27:30" ht="15.75" customHeight="1" x14ac:dyDescent="0.35">
      <c r="AA825" s="16"/>
      <c r="AB825" s="16"/>
      <c r="AC825" s="16"/>
      <c r="AD825" s="16"/>
    </row>
    <row r="826" spans="27:30" ht="15.75" customHeight="1" x14ac:dyDescent="0.35">
      <c r="AA826" s="16"/>
      <c r="AB826" s="16"/>
      <c r="AC826" s="16"/>
      <c r="AD826" s="16"/>
    </row>
    <row r="827" spans="27:30" ht="15.75" customHeight="1" x14ac:dyDescent="0.35">
      <c r="AA827" s="16"/>
      <c r="AB827" s="16"/>
      <c r="AC827" s="16"/>
      <c r="AD827" s="16"/>
    </row>
    <row r="828" spans="27:30" ht="15.75" customHeight="1" x14ac:dyDescent="0.35">
      <c r="AA828" s="16"/>
      <c r="AB828" s="16"/>
      <c r="AC828" s="16"/>
      <c r="AD828" s="16"/>
    </row>
    <row r="829" spans="27:30" ht="15.75" customHeight="1" x14ac:dyDescent="0.35">
      <c r="AA829" s="16"/>
      <c r="AB829" s="16"/>
      <c r="AC829" s="16"/>
      <c r="AD829" s="16"/>
    </row>
    <row r="830" spans="27:30" ht="15.75" customHeight="1" x14ac:dyDescent="0.35">
      <c r="AA830" s="16"/>
      <c r="AB830" s="16"/>
      <c r="AC830" s="16"/>
      <c r="AD830" s="16"/>
    </row>
    <row r="831" spans="27:30" ht="15.75" customHeight="1" x14ac:dyDescent="0.35">
      <c r="AA831" s="16"/>
      <c r="AB831" s="16"/>
      <c r="AC831" s="16"/>
      <c r="AD831" s="16"/>
    </row>
    <row r="832" spans="27:30" ht="15.75" customHeight="1" x14ac:dyDescent="0.35">
      <c r="AA832" s="16"/>
      <c r="AB832" s="16"/>
      <c r="AC832" s="16"/>
      <c r="AD832" s="16"/>
    </row>
    <row r="833" spans="27:30" ht="15.75" customHeight="1" x14ac:dyDescent="0.35">
      <c r="AA833" s="16"/>
      <c r="AB833" s="16"/>
      <c r="AC833" s="16"/>
      <c r="AD833" s="16"/>
    </row>
    <row r="834" spans="27:30" ht="15.75" customHeight="1" x14ac:dyDescent="0.35">
      <c r="AA834" s="16"/>
      <c r="AB834" s="16"/>
      <c r="AC834" s="16"/>
      <c r="AD834" s="16"/>
    </row>
    <row r="835" spans="27:30" ht="15.75" customHeight="1" x14ac:dyDescent="0.35">
      <c r="AA835" s="16"/>
      <c r="AB835" s="16"/>
      <c r="AC835" s="16"/>
      <c r="AD835" s="16"/>
    </row>
    <row r="836" spans="27:30" ht="15.75" customHeight="1" x14ac:dyDescent="0.35">
      <c r="AA836" s="16"/>
      <c r="AB836" s="16"/>
      <c r="AC836" s="16"/>
      <c r="AD836" s="16"/>
    </row>
    <row r="837" spans="27:30" ht="15.75" customHeight="1" x14ac:dyDescent="0.35">
      <c r="AA837" s="16"/>
      <c r="AB837" s="16"/>
      <c r="AC837" s="16"/>
      <c r="AD837" s="16"/>
    </row>
    <row r="838" spans="27:30" ht="15.75" customHeight="1" x14ac:dyDescent="0.35">
      <c r="AA838" s="16"/>
      <c r="AB838" s="16"/>
      <c r="AC838" s="16"/>
      <c r="AD838" s="16"/>
    </row>
    <row r="839" spans="27:30" ht="15.75" customHeight="1" x14ac:dyDescent="0.35">
      <c r="AA839" s="16"/>
      <c r="AB839" s="16"/>
      <c r="AC839" s="16"/>
      <c r="AD839" s="16"/>
    </row>
    <row r="840" spans="27:30" ht="15.75" customHeight="1" x14ac:dyDescent="0.35">
      <c r="AA840" s="16"/>
      <c r="AB840" s="16"/>
      <c r="AC840" s="16"/>
      <c r="AD840" s="16"/>
    </row>
    <row r="841" spans="27:30" ht="15.75" customHeight="1" x14ac:dyDescent="0.35">
      <c r="AA841" s="16"/>
      <c r="AB841" s="16"/>
      <c r="AC841" s="16"/>
      <c r="AD841" s="16"/>
    </row>
    <row r="842" spans="27:30" ht="15.75" customHeight="1" x14ac:dyDescent="0.35">
      <c r="AA842" s="16"/>
      <c r="AB842" s="16"/>
      <c r="AC842" s="16"/>
      <c r="AD842" s="16"/>
    </row>
    <row r="843" spans="27:30" ht="15.75" customHeight="1" x14ac:dyDescent="0.35">
      <c r="AA843" s="16"/>
      <c r="AB843" s="16"/>
      <c r="AC843" s="16"/>
      <c r="AD843" s="16"/>
    </row>
    <row r="844" spans="27:30" ht="15.75" customHeight="1" x14ac:dyDescent="0.35">
      <c r="AA844" s="16"/>
      <c r="AB844" s="16"/>
      <c r="AC844" s="16"/>
      <c r="AD844" s="16"/>
    </row>
    <row r="845" spans="27:30" ht="15.75" customHeight="1" x14ac:dyDescent="0.35">
      <c r="AA845" s="16"/>
      <c r="AB845" s="16"/>
      <c r="AC845" s="16"/>
      <c r="AD845" s="16"/>
    </row>
    <row r="846" spans="27:30" ht="15.75" customHeight="1" x14ac:dyDescent="0.35">
      <c r="AA846" s="16"/>
      <c r="AB846" s="16"/>
      <c r="AC846" s="16"/>
      <c r="AD846" s="16"/>
    </row>
    <row r="847" spans="27:30" ht="15.75" customHeight="1" x14ac:dyDescent="0.35">
      <c r="AA847" s="16"/>
      <c r="AB847" s="16"/>
      <c r="AC847" s="16"/>
      <c r="AD847" s="16"/>
    </row>
    <row r="848" spans="27:30" ht="15.75" customHeight="1" x14ac:dyDescent="0.35">
      <c r="AA848" s="16"/>
      <c r="AB848" s="16"/>
      <c r="AC848" s="16"/>
      <c r="AD848" s="16"/>
    </row>
    <row r="849" spans="27:30" ht="15.75" customHeight="1" x14ac:dyDescent="0.35">
      <c r="AA849" s="16"/>
      <c r="AB849" s="16"/>
      <c r="AC849" s="16"/>
      <c r="AD849" s="16"/>
    </row>
    <row r="850" spans="27:30" ht="15.75" customHeight="1" x14ac:dyDescent="0.35">
      <c r="AA850" s="16"/>
      <c r="AB850" s="16"/>
      <c r="AC850" s="16"/>
      <c r="AD850" s="16"/>
    </row>
    <row r="851" spans="27:30" ht="15.75" customHeight="1" x14ac:dyDescent="0.35">
      <c r="AA851" s="16"/>
      <c r="AB851" s="16"/>
      <c r="AC851" s="16"/>
      <c r="AD851" s="16"/>
    </row>
    <row r="852" spans="27:30" ht="15.75" customHeight="1" x14ac:dyDescent="0.35">
      <c r="AA852" s="16"/>
      <c r="AB852" s="16"/>
      <c r="AC852" s="16"/>
      <c r="AD852" s="16"/>
    </row>
    <row r="853" spans="27:30" ht="15.75" customHeight="1" x14ac:dyDescent="0.35">
      <c r="AA853" s="16"/>
      <c r="AB853" s="16"/>
      <c r="AC853" s="16"/>
      <c r="AD853" s="16"/>
    </row>
    <row r="854" spans="27:30" ht="15.75" customHeight="1" x14ac:dyDescent="0.35">
      <c r="AA854" s="16"/>
      <c r="AB854" s="16"/>
      <c r="AC854" s="16"/>
      <c r="AD854" s="16"/>
    </row>
    <row r="855" spans="27:30" ht="15.75" customHeight="1" x14ac:dyDescent="0.35">
      <c r="AA855" s="16"/>
      <c r="AB855" s="16"/>
      <c r="AC855" s="16"/>
      <c r="AD855" s="16"/>
    </row>
    <row r="856" spans="27:30" ht="15.75" customHeight="1" x14ac:dyDescent="0.35">
      <c r="AA856" s="16"/>
      <c r="AB856" s="16"/>
      <c r="AC856" s="16"/>
      <c r="AD856" s="16"/>
    </row>
    <row r="857" spans="27:30" ht="15.75" customHeight="1" x14ac:dyDescent="0.35">
      <c r="AA857" s="16"/>
      <c r="AB857" s="16"/>
      <c r="AC857" s="16"/>
      <c r="AD857" s="16"/>
    </row>
    <row r="858" spans="27:30" ht="15.75" customHeight="1" x14ac:dyDescent="0.35">
      <c r="AA858" s="16"/>
      <c r="AB858" s="16"/>
      <c r="AC858" s="16"/>
      <c r="AD858" s="16"/>
    </row>
    <row r="859" spans="27:30" ht="15.75" customHeight="1" x14ac:dyDescent="0.35">
      <c r="AA859" s="16"/>
      <c r="AB859" s="16"/>
      <c r="AC859" s="16"/>
      <c r="AD859" s="16"/>
    </row>
    <row r="860" spans="27:30" ht="15.75" customHeight="1" x14ac:dyDescent="0.35">
      <c r="AA860" s="16"/>
      <c r="AB860" s="16"/>
      <c r="AC860" s="16"/>
      <c r="AD860" s="16"/>
    </row>
    <row r="861" spans="27:30" ht="15.75" customHeight="1" x14ac:dyDescent="0.35">
      <c r="AA861" s="16"/>
      <c r="AB861" s="16"/>
      <c r="AC861" s="16"/>
      <c r="AD861" s="16"/>
    </row>
    <row r="862" spans="27:30" ht="15.75" customHeight="1" x14ac:dyDescent="0.35">
      <c r="AA862" s="16"/>
      <c r="AB862" s="16"/>
      <c r="AC862" s="16"/>
      <c r="AD862" s="16"/>
    </row>
    <row r="863" spans="27:30" ht="15.75" customHeight="1" x14ac:dyDescent="0.35">
      <c r="AA863" s="16"/>
      <c r="AB863" s="16"/>
      <c r="AC863" s="16"/>
      <c r="AD863" s="16"/>
    </row>
    <row r="864" spans="27:30" ht="15.75" customHeight="1" x14ac:dyDescent="0.35">
      <c r="AA864" s="16"/>
      <c r="AB864" s="16"/>
      <c r="AC864" s="16"/>
      <c r="AD864" s="16"/>
    </row>
    <row r="865" spans="27:30" ht="15.75" customHeight="1" x14ac:dyDescent="0.35">
      <c r="AA865" s="16"/>
      <c r="AB865" s="16"/>
      <c r="AC865" s="16"/>
      <c r="AD865" s="16"/>
    </row>
    <row r="866" spans="27:30" ht="15.75" customHeight="1" x14ac:dyDescent="0.35">
      <c r="AA866" s="16"/>
      <c r="AB866" s="16"/>
      <c r="AC866" s="16"/>
      <c r="AD866" s="16"/>
    </row>
    <row r="867" spans="27:30" ht="15.75" customHeight="1" x14ac:dyDescent="0.35">
      <c r="AA867" s="16"/>
      <c r="AB867" s="16"/>
      <c r="AC867" s="16"/>
      <c r="AD867" s="16"/>
    </row>
    <row r="868" spans="27:30" ht="15.75" customHeight="1" x14ac:dyDescent="0.35">
      <c r="AA868" s="16"/>
      <c r="AB868" s="16"/>
      <c r="AC868" s="16"/>
      <c r="AD868" s="16"/>
    </row>
    <row r="869" spans="27:30" ht="15.75" customHeight="1" x14ac:dyDescent="0.35">
      <c r="AA869" s="16"/>
      <c r="AB869" s="16"/>
      <c r="AC869" s="16"/>
      <c r="AD869" s="16"/>
    </row>
    <row r="870" spans="27:30" ht="15.75" customHeight="1" x14ac:dyDescent="0.35">
      <c r="AA870" s="16"/>
      <c r="AB870" s="16"/>
      <c r="AC870" s="16"/>
      <c r="AD870" s="16"/>
    </row>
    <row r="871" spans="27:30" ht="15.75" customHeight="1" x14ac:dyDescent="0.35">
      <c r="AA871" s="16"/>
      <c r="AB871" s="16"/>
      <c r="AC871" s="16"/>
      <c r="AD871" s="16"/>
    </row>
    <row r="872" spans="27:30" ht="15.75" customHeight="1" x14ac:dyDescent="0.35">
      <c r="AA872" s="16"/>
      <c r="AB872" s="16"/>
      <c r="AC872" s="16"/>
      <c r="AD872" s="16"/>
    </row>
    <row r="873" spans="27:30" ht="15.75" customHeight="1" x14ac:dyDescent="0.35">
      <c r="AA873" s="16"/>
      <c r="AB873" s="16"/>
      <c r="AC873" s="16"/>
      <c r="AD873" s="16"/>
    </row>
    <row r="874" spans="27:30" ht="15.75" customHeight="1" x14ac:dyDescent="0.35">
      <c r="AA874" s="16"/>
      <c r="AB874" s="16"/>
      <c r="AC874" s="16"/>
      <c r="AD874" s="16"/>
    </row>
    <row r="875" spans="27:30" ht="15.75" customHeight="1" x14ac:dyDescent="0.35">
      <c r="AA875" s="16"/>
      <c r="AB875" s="16"/>
      <c r="AC875" s="16"/>
      <c r="AD875" s="16"/>
    </row>
    <row r="876" spans="27:30" ht="15.75" customHeight="1" x14ac:dyDescent="0.35">
      <c r="AA876" s="16"/>
      <c r="AB876" s="16"/>
      <c r="AC876" s="16"/>
      <c r="AD876" s="16"/>
    </row>
    <row r="877" spans="27:30" ht="15.75" customHeight="1" x14ac:dyDescent="0.35">
      <c r="AA877" s="16"/>
      <c r="AB877" s="16"/>
      <c r="AC877" s="16"/>
      <c r="AD877" s="16"/>
    </row>
    <row r="878" spans="27:30" ht="15.75" customHeight="1" x14ac:dyDescent="0.35">
      <c r="AA878" s="16"/>
      <c r="AB878" s="16"/>
      <c r="AC878" s="16"/>
      <c r="AD878" s="16"/>
    </row>
    <row r="879" spans="27:30" ht="15.75" customHeight="1" x14ac:dyDescent="0.35">
      <c r="AA879" s="16"/>
      <c r="AB879" s="16"/>
      <c r="AC879" s="16"/>
      <c r="AD879" s="16"/>
    </row>
    <row r="880" spans="27:30" ht="15.75" customHeight="1" x14ac:dyDescent="0.35">
      <c r="AA880" s="16"/>
      <c r="AB880" s="16"/>
      <c r="AC880" s="16"/>
      <c r="AD880" s="16"/>
    </row>
    <row r="881" spans="27:30" ht="15.75" customHeight="1" x14ac:dyDescent="0.35">
      <c r="AA881" s="16"/>
      <c r="AB881" s="16"/>
      <c r="AC881" s="16"/>
      <c r="AD881" s="16"/>
    </row>
    <row r="882" spans="27:30" ht="15.75" customHeight="1" x14ac:dyDescent="0.35">
      <c r="AA882" s="16"/>
      <c r="AB882" s="16"/>
      <c r="AC882" s="16"/>
      <c r="AD882" s="16"/>
    </row>
    <row r="883" spans="27:30" ht="15.75" customHeight="1" x14ac:dyDescent="0.35">
      <c r="AA883" s="16"/>
      <c r="AB883" s="16"/>
      <c r="AC883" s="16"/>
      <c r="AD883" s="16"/>
    </row>
    <row r="884" spans="27:30" ht="15.75" customHeight="1" x14ac:dyDescent="0.35">
      <c r="AA884" s="16"/>
      <c r="AB884" s="16"/>
      <c r="AC884" s="16"/>
      <c r="AD884" s="16"/>
    </row>
    <row r="885" spans="27:30" ht="15.75" customHeight="1" x14ac:dyDescent="0.35">
      <c r="AA885" s="16"/>
      <c r="AB885" s="16"/>
      <c r="AC885" s="16"/>
      <c r="AD885" s="16"/>
    </row>
    <row r="886" spans="27:30" ht="15.75" customHeight="1" x14ac:dyDescent="0.35">
      <c r="AA886" s="16"/>
      <c r="AB886" s="16"/>
      <c r="AC886" s="16"/>
      <c r="AD886" s="16"/>
    </row>
    <row r="887" spans="27:30" ht="15.75" customHeight="1" x14ac:dyDescent="0.35">
      <c r="AA887" s="16"/>
      <c r="AB887" s="16"/>
      <c r="AC887" s="16"/>
      <c r="AD887" s="16"/>
    </row>
    <row r="888" spans="27:30" ht="15.75" customHeight="1" x14ac:dyDescent="0.35">
      <c r="AA888" s="16"/>
      <c r="AB888" s="16"/>
      <c r="AC888" s="16"/>
      <c r="AD888" s="16"/>
    </row>
    <row r="889" spans="27:30" ht="15.75" customHeight="1" x14ac:dyDescent="0.35">
      <c r="AA889" s="16"/>
      <c r="AB889" s="16"/>
      <c r="AC889" s="16"/>
      <c r="AD889" s="16"/>
    </row>
    <row r="890" spans="27:30" ht="15.75" customHeight="1" x14ac:dyDescent="0.35">
      <c r="AA890" s="16"/>
      <c r="AB890" s="16"/>
      <c r="AC890" s="16"/>
      <c r="AD890" s="16"/>
    </row>
    <row r="891" spans="27:30" ht="15.75" customHeight="1" x14ac:dyDescent="0.35">
      <c r="AA891" s="16"/>
      <c r="AB891" s="16"/>
      <c r="AC891" s="16"/>
      <c r="AD891" s="16"/>
    </row>
    <row r="892" spans="27:30" ht="15.75" customHeight="1" x14ac:dyDescent="0.35">
      <c r="AA892" s="16"/>
      <c r="AB892" s="16"/>
      <c r="AC892" s="16"/>
      <c r="AD892" s="16"/>
    </row>
    <row r="893" spans="27:30" ht="15.75" customHeight="1" x14ac:dyDescent="0.35">
      <c r="AA893" s="16"/>
      <c r="AB893" s="16"/>
      <c r="AC893" s="16"/>
      <c r="AD893" s="16"/>
    </row>
    <row r="894" spans="27:30" ht="15.75" customHeight="1" x14ac:dyDescent="0.35">
      <c r="AA894" s="16"/>
      <c r="AB894" s="16"/>
      <c r="AC894" s="16"/>
      <c r="AD894" s="16"/>
    </row>
    <row r="895" spans="27:30" ht="15.75" customHeight="1" x14ac:dyDescent="0.35">
      <c r="AA895" s="16"/>
      <c r="AB895" s="16"/>
      <c r="AC895" s="16"/>
      <c r="AD895" s="16"/>
    </row>
    <row r="896" spans="27:30" ht="15.75" customHeight="1" x14ac:dyDescent="0.35">
      <c r="AA896" s="16"/>
      <c r="AB896" s="16"/>
      <c r="AC896" s="16"/>
      <c r="AD896" s="16"/>
    </row>
    <row r="897" spans="27:30" ht="15.75" customHeight="1" x14ac:dyDescent="0.35">
      <c r="AA897" s="16"/>
      <c r="AB897" s="16"/>
      <c r="AC897" s="16"/>
      <c r="AD897" s="16"/>
    </row>
    <row r="898" spans="27:30" ht="15.75" customHeight="1" x14ac:dyDescent="0.35">
      <c r="AA898" s="16"/>
      <c r="AB898" s="16"/>
      <c r="AC898" s="16"/>
      <c r="AD898" s="16"/>
    </row>
    <row r="899" spans="27:30" ht="15.75" customHeight="1" x14ac:dyDescent="0.35">
      <c r="AA899" s="16"/>
      <c r="AB899" s="16"/>
      <c r="AC899" s="16"/>
      <c r="AD899" s="16"/>
    </row>
    <row r="900" spans="27:30" ht="15.75" customHeight="1" x14ac:dyDescent="0.35">
      <c r="AA900" s="16"/>
      <c r="AB900" s="16"/>
      <c r="AC900" s="16"/>
      <c r="AD900" s="16"/>
    </row>
    <row r="901" spans="27:30" ht="15.75" customHeight="1" x14ac:dyDescent="0.35">
      <c r="AA901" s="16"/>
      <c r="AB901" s="16"/>
      <c r="AC901" s="16"/>
      <c r="AD901" s="16"/>
    </row>
    <row r="902" spans="27:30" ht="15.75" customHeight="1" x14ac:dyDescent="0.35">
      <c r="AA902" s="16"/>
      <c r="AB902" s="16"/>
      <c r="AC902" s="16"/>
      <c r="AD902" s="16"/>
    </row>
    <row r="903" spans="27:30" ht="15.75" customHeight="1" x14ac:dyDescent="0.35">
      <c r="AA903" s="16"/>
      <c r="AB903" s="16"/>
      <c r="AC903" s="16"/>
      <c r="AD903" s="16"/>
    </row>
    <row r="904" spans="27:30" ht="15.75" customHeight="1" x14ac:dyDescent="0.35">
      <c r="AA904" s="16"/>
      <c r="AB904" s="16"/>
      <c r="AC904" s="16"/>
      <c r="AD904" s="16"/>
    </row>
    <row r="905" spans="27:30" ht="15.75" customHeight="1" x14ac:dyDescent="0.35">
      <c r="AA905" s="16"/>
      <c r="AB905" s="16"/>
      <c r="AC905" s="16"/>
      <c r="AD905" s="16"/>
    </row>
    <row r="906" spans="27:30" ht="15.75" customHeight="1" x14ac:dyDescent="0.35">
      <c r="AA906" s="16"/>
      <c r="AB906" s="16"/>
      <c r="AC906" s="16"/>
      <c r="AD906" s="16"/>
    </row>
    <row r="907" spans="27:30" ht="15.75" customHeight="1" x14ac:dyDescent="0.35">
      <c r="AA907" s="16"/>
      <c r="AB907" s="16"/>
      <c r="AC907" s="16"/>
      <c r="AD907" s="16"/>
    </row>
    <row r="908" spans="27:30" ht="15.75" customHeight="1" x14ac:dyDescent="0.35">
      <c r="AA908" s="16"/>
      <c r="AB908" s="16"/>
      <c r="AC908" s="16"/>
      <c r="AD908" s="16"/>
    </row>
    <row r="909" spans="27:30" ht="15.75" customHeight="1" x14ac:dyDescent="0.35">
      <c r="AA909" s="16"/>
      <c r="AB909" s="16"/>
      <c r="AC909" s="16"/>
      <c r="AD909" s="16"/>
    </row>
    <row r="910" spans="27:30" ht="15.75" customHeight="1" x14ac:dyDescent="0.35">
      <c r="AA910" s="16"/>
      <c r="AB910" s="16"/>
      <c r="AC910" s="16"/>
      <c r="AD910" s="16"/>
    </row>
    <row r="911" spans="27:30" ht="15.75" customHeight="1" x14ac:dyDescent="0.35">
      <c r="AA911" s="16"/>
      <c r="AB911" s="16"/>
      <c r="AC911" s="16"/>
      <c r="AD911" s="16"/>
    </row>
    <row r="912" spans="27:30" ht="15.75" customHeight="1" x14ac:dyDescent="0.35">
      <c r="AA912" s="16"/>
      <c r="AB912" s="16"/>
      <c r="AC912" s="16"/>
      <c r="AD912" s="16"/>
    </row>
    <row r="913" spans="27:30" ht="15.75" customHeight="1" x14ac:dyDescent="0.35">
      <c r="AA913" s="16"/>
      <c r="AB913" s="16"/>
      <c r="AC913" s="16"/>
      <c r="AD913" s="16"/>
    </row>
    <row r="914" spans="27:30" ht="15.75" customHeight="1" x14ac:dyDescent="0.35">
      <c r="AA914" s="16"/>
      <c r="AB914" s="16"/>
      <c r="AC914" s="16"/>
      <c r="AD914" s="16"/>
    </row>
    <row r="915" spans="27:30" ht="15.75" customHeight="1" x14ac:dyDescent="0.35">
      <c r="AA915" s="16"/>
      <c r="AB915" s="16"/>
      <c r="AC915" s="16"/>
      <c r="AD915" s="16"/>
    </row>
    <row r="916" spans="27:30" ht="15.75" customHeight="1" x14ac:dyDescent="0.35">
      <c r="AA916" s="16"/>
      <c r="AB916" s="16"/>
      <c r="AC916" s="16"/>
      <c r="AD916" s="16"/>
    </row>
    <row r="917" spans="27:30" ht="15.75" customHeight="1" x14ac:dyDescent="0.35">
      <c r="AA917" s="16"/>
      <c r="AB917" s="16"/>
      <c r="AC917" s="16"/>
      <c r="AD917" s="16"/>
    </row>
    <row r="918" spans="27:30" ht="15.75" customHeight="1" x14ac:dyDescent="0.35">
      <c r="AA918" s="16"/>
      <c r="AB918" s="16"/>
      <c r="AC918" s="16"/>
      <c r="AD918" s="16"/>
    </row>
    <row r="919" spans="27:30" ht="15.75" customHeight="1" x14ac:dyDescent="0.35">
      <c r="AA919" s="16"/>
      <c r="AB919" s="16"/>
      <c r="AC919" s="16"/>
      <c r="AD919" s="16"/>
    </row>
    <row r="920" spans="27:30" ht="15.75" customHeight="1" x14ac:dyDescent="0.35">
      <c r="AA920" s="16"/>
      <c r="AB920" s="16"/>
      <c r="AC920" s="16"/>
      <c r="AD920" s="16"/>
    </row>
    <row r="921" spans="27:30" ht="15.75" customHeight="1" x14ac:dyDescent="0.35">
      <c r="AA921" s="16"/>
      <c r="AB921" s="16"/>
      <c r="AC921" s="16"/>
      <c r="AD921" s="16"/>
    </row>
    <row r="922" spans="27:30" ht="15.75" customHeight="1" x14ac:dyDescent="0.35">
      <c r="AA922" s="16"/>
      <c r="AB922" s="16"/>
      <c r="AC922" s="16"/>
      <c r="AD922" s="16"/>
    </row>
    <row r="923" spans="27:30" ht="15.75" customHeight="1" x14ac:dyDescent="0.35">
      <c r="AA923" s="16"/>
      <c r="AB923" s="16"/>
      <c r="AC923" s="16"/>
      <c r="AD923" s="16"/>
    </row>
    <row r="924" spans="27:30" ht="15.75" customHeight="1" x14ac:dyDescent="0.35">
      <c r="AA924" s="16"/>
      <c r="AB924" s="16"/>
      <c r="AC924" s="16"/>
      <c r="AD924" s="16"/>
    </row>
    <row r="925" spans="27:30" ht="15.75" customHeight="1" x14ac:dyDescent="0.35">
      <c r="AA925" s="16"/>
      <c r="AB925" s="16"/>
      <c r="AC925" s="16"/>
      <c r="AD925" s="16"/>
    </row>
    <row r="926" spans="27:30" ht="15.75" customHeight="1" x14ac:dyDescent="0.35">
      <c r="AA926" s="16"/>
      <c r="AB926" s="16"/>
      <c r="AC926" s="16"/>
      <c r="AD926" s="16"/>
    </row>
    <row r="927" spans="27:30" ht="15.75" customHeight="1" x14ac:dyDescent="0.35">
      <c r="AA927" s="16"/>
      <c r="AB927" s="16"/>
      <c r="AC927" s="16"/>
      <c r="AD927" s="16"/>
    </row>
    <row r="928" spans="27:30" ht="15.75" customHeight="1" x14ac:dyDescent="0.35">
      <c r="AA928" s="16"/>
      <c r="AB928" s="16"/>
      <c r="AC928" s="16"/>
      <c r="AD928" s="16"/>
    </row>
    <row r="929" spans="27:30" ht="15.75" customHeight="1" x14ac:dyDescent="0.35">
      <c r="AA929" s="16"/>
      <c r="AB929" s="16"/>
      <c r="AC929" s="16"/>
      <c r="AD929" s="16"/>
    </row>
    <row r="930" spans="27:30" ht="15.75" customHeight="1" x14ac:dyDescent="0.35">
      <c r="AA930" s="16"/>
      <c r="AB930" s="16"/>
      <c r="AC930" s="16"/>
      <c r="AD930" s="16"/>
    </row>
    <row r="931" spans="27:30" ht="15.75" customHeight="1" x14ac:dyDescent="0.35">
      <c r="AA931" s="16"/>
      <c r="AB931" s="16"/>
      <c r="AC931" s="16"/>
      <c r="AD931" s="16"/>
    </row>
    <row r="932" spans="27:30" ht="15.75" customHeight="1" x14ac:dyDescent="0.35">
      <c r="AA932" s="16"/>
      <c r="AB932" s="16"/>
      <c r="AC932" s="16"/>
      <c r="AD932" s="16"/>
    </row>
    <row r="933" spans="27:30" ht="15.75" customHeight="1" x14ac:dyDescent="0.35">
      <c r="AA933" s="16"/>
      <c r="AB933" s="16"/>
      <c r="AC933" s="16"/>
      <c r="AD933" s="16"/>
    </row>
    <row r="934" spans="27:30" ht="15.75" customHeight="1" x14ac:dyDescent="0.35">
      <c r="AA934" s="16"/>
      <c r="AB934" s="16"/>
      <c r="AC934" s="16"/>
      <c r="AD934" s="16"/>
    </row>
    <row r="935" spans="27:30" ht="15.75" customHeight="1" x14ac:dyDescent="0.35">
      <c r="AA935" s="16"/>
      <c r="AB935" s="16"/>
      <c r="AC935" s="16"/>
      <c r="AD935" s="16"/>
    </row>
    <row r="936" spans="27:30" ht="15.75" customHeight="1" x14ac:dyDescent="0.35">
      <c r="AA936" s="16"/>
      <c r="AB936" s="16"/>
      <c r="AC936" s="16"/>
      <c r="AD936" s="16"/>
    </row>
    <row r="937" spans="27:30" ht="15.75" customHeight="1" x14ac:dyDescent="0.35">
      <c r="AA937" s="16"/>
      <c r="AB937" s="16"/>
      <c r="AC937" s="16"/>
      <c r="AD937" s="16"/>
    </row>
    <row r="938" spans="27:30" ht="15.75" customHeight="1" x14ac:dyDescent="0.35">
      <c r="AA938" s="16"/>
      <c r="AB938" s="16"/>
      <c r="AC938" s="16"/>
      <c r="AD938" s="16"/>
    </row>
    <row r="939" spans="27:30" ht="15.75" customHeight="1" x14ac:dyDescent="0.35">
      <c r="AA939" s="16"/>
      <c r="AB939" s="16"/>
      <c r="AC939" s="16"/>
      <c r="AD939" s="16"/>
    </row>
    <row r="940" spans="27:30" ht="15.75" customHeight="1" x14ac:dyDescent="0.35">
      <c r="AA940" s="16"/>
      <c r="AB940" s="16"/>
      <c r="AC940" s="16"/>
      <c r="AD940" s="16"/>
    </row>
    <row r="941" spans="27:30" ht="15.75" customHeight="1" x14ac:dyDescent="0.35">
      <c r="AA941" s="16"/>
      <c r="AB941" s="16"/>
      <c r="AC941" s="16"/>
      <c r="AD941" s="16"/>
    </row>
    <row r="942" spans="27:30" ht="15.75" customHeight="1" x14ac:dyDescent="0.35">
      <c r="AA942" s="16"/>
      <c r="AB942" s="16"/>
      <c r="AC942" s="16"/>
      <c r="AD942" s="16"/>
    </row>
    <row r="943" spans="27:30" ht="15.75" customHeight="1" x14ac:dyDescent="0.35">
      <c r="AA943" s="16"/>
      <c r="AB943" s="16"/>
      <c r="AC943" s="16"/>
      <c r="AD943" s="16"/>
    </row>
    <row r="944" spans="27:30" ht="15.75" customHeight="1" x14ac:dyDescent="0.35">
      <c r="AA944" s="16"/>
      <c r="AB944" s="16"/>
      <c r="AC944" s="16"/>
      <c r="AD944" s="16"/>
    </row>
    <row r="945" spans="27:30" ht="15.75" customHeight="1" x14ac:dyDescent="0.35">
      <c r="AA945" s="16"/>
      <c r="AB945" s="16"/>
      <c r="AC945" s="16"/>
      <c r="AD945" s="16"/>
    </row>
    <row r="946" spans="27:30" ht="15.75" customHeight="1" x14ac:dyDescent="0.35">
      <c r="AA946" s="16"/>
      <c r="AB946" s="16"/>
      <c r="AC946" s="16"/>
      <c r="AD946" s="16"/>
    </row>
    <row r="947" spans="27:30" ht="15.75" customHeight="1" x14ac:dyDescent="0.35">
      <c r="AA947" s="16"/>
      <c r="AB947" s="16"/>
      <c r="AC947" s="16"/>
      <c r="AD947" s="16"/>
    </row>
    <row r="948" spans="27:30" ht="15.75" customHeight="1" x14ac:dyDescent="0.35">
      <c r="AA948" s="16"/>
      <c r="AB948" s="16"/>
      <c r="AC948" s="16"/>
      <c r="AD948" s="16"/>
    </row>
    <row r="949" spans="27:30" ht="15.75" customHeight="1" x14ac:dyDescent="0.35">
      <c r="AA949" s="16"/>
      <c r="AB949" s="16"/>
      <c r="AC949" s="16"/>
      <c r="AD949" s="16"/>
    </row>
    <row r="950" spans="27:30" ht="15.75" customHeight="1" x14ac:dyDescent="0.35">
      <c r="AA950" s="16"/>
      <c r="AB950" s="16"/>
      <c r="AC950" s="16"/>
      <c r="AD950" s="16"/>
    </row>
    <row r="951" spans="27:30" ht="15.75" customHeight="1" x14ac:dyDescent="0.35">
      <c r="AA951" s="16"/>
      <c r="AB951" s="16"/>
      <c r="AC951" s="16"/>
      <c r="AD951" s="16"/>
    </row>
    <row r="952" spans="27:30" ht="15.75" customHeight="1" x14ac:dyDescent="0.35">
      <c r="AA952" s="16"/>
      <c r="AB952" s="16"/>
      <c r="AC952" s="16"/>
      <c r="AD952" s="16"/>
    </row>
    <row r="953" spans="27:30" ht="15.75" customHeight="1" x14ac:dyDescent="0.35">
      <c r="AA953" s="16"/>
      <c r="AB953" s="16"/>
      <c r="AC953" s="16"/>
      <c r="AD953" s="16"/>
    </row>
    <row r="954" spans="27:30" ht="15.75" customHeight="1" x14ac:dyDescent="0.35">
      <c r="AA954" s="16"/>
      <c r="AB954" s="16"/>
      <c r="AC954" s="16"/>
      <c r="AD954" s="16"/>
    </row>
    <row r="955" spans="27:30" ht="15.75" customHeight="1" x14ac:dyDescent="0.35">
      <c r="AA955" s="16"/>
      <c r="AB955" s="16"/>
      <c r="AC955" s="16"/>
      <c r="AD955" s="16"/>
    </row>
    <row r="956" spans="27:30" ht="15.75" customHeight="1" x14ac:dyDescent="0.35">
      <c r="AA956" s="16"/>
      <c r="AB956" s="16"/>
      <c r="AC956" s="16"/>
      <c r="AD956" s="16"/>
    </row>
    <row r="957" spans="27:30" ht="15.75" customHeight="1" x14ac:dyDescent="0.35">
      <c r="AA957" s="16"/>
      <c r="AB957" s="16"/>
      <c r="AC957" s="16"/>
      <c r="AD957" s="16"/>
    </row>
    <row r="958" spans="27:30" ht="15.75" customHeight="1" x14ac:dyDescent="0.35">
      <c r="AA958" s="16"/>
      <c r="AB958" s="16"/>
      <c r="AC958" s="16"/>
      <c r="AD958" s="16"/>
    </row>
    <row r="959" spans="27:30" ht="15.75" customHeight="1" x14ac:dyDescent="0.35">
      <c r="AA959" s="16"/>
      <c r="AB959" s="16"/>
      <c r="AC959" s="16"/>
      <c r="AD959" s="16"/>
    </row>
    <row r="960" spans="27:30" ht="15.75" customHeight="1" x14ac:dyDescent="0.35">
      <c r="AA960" s="16"/>
      <c r="AB960" s="16"/>
      <c r="AC960" s="16"/>
      <c r="AD960" s="16"/>
    </row>
    <row r="961" spans="27:30" ht="15.75" customHeight="1" x14ac:dyDescent="0.35">
      <c r="AA961" s="16"/>
      <c r="AB961" s="16"/>
      <c r="AC961" s="16"/>
      <c r="AD961" s="16"/>
    </row>
    <row r="962" spans="27:30" ht="15.75" customHeight="1" x14ac:dyDescent="0.35">
      <c r="AA962" s="16"/>
      <c r="AB962" s="16"/>
      <c r="AC962" s="16"/>
      <c r="AD962" s="16"/>
    </row>
    <row r="963" spans="27:30" ht="15.75" customHeight="1" x14ac:dyDescent="0.35">
      <c r="AA963" s="16"/>
      <c r="AB963" s="16"/>
      <c r="AC963" s="16"/>
      <c r="AD963" s="16"/>
    </row>
    <row r="964" spans="27:30" ht="15.75" customHeight="1" x14ac:dyDescent="0.35">
      <c r="AA964" s="16"/>
      <c r="AB964" s="16"/>
      <c r="AC964" s="16"/>
      <c r="AD964" s="16"/>
    </row>
    <row r="965" spans="27:30" ht="15.75" customHeight="1" x14ac:dyDescent="0.35">
      <c r="AA965" s="16"/>
      <c r="AB965" s="16"/>
      <c r="AC965" s="16"/>
      <c r="AD965" s="16"/>
    </row>
    <row r="966" spans="27:30" ht="15.75" customHeight="1" x14ac:dyDescent="0.35">
      <c r="AA966" s="16"/>
      <c r="AB966" s="16"/>
      <c r="AC966" s="16"/>
      <c r="AD966" s="16"/>
    </row>
    <row r="967" spans="27:30" ht="15.75" customHeight="1" x14ac:dyDescent="0.35">
      <c r="AA967" s="16"/>
      <c r="AB967" s="16"/>
      <c r="AC967" s="16"/>
      <c r="AD967" s="16"/>
    </row>
    <row r="968" spans="27:30" ht="15.75" customHeight="1" x14ac:dyDescent="0.35">
      <c r="AA968" s="16"/>
      <c r="AB968" s="16"/>
      <c r="AC968" s="16"/>
      <c r="AD968" s="16"/>
    </row>
    <row r="969" spans="27:30" ht="15.75" customHeight="1" x14ac:dyDescent="0.35">
      <c r="AA969" s="16"/>
      <c r="AB969" s="16"/>
      <c r="AC969" s="16"/>
      <c r="AD969" s="16"/>
    </row>
    <row r="970" spans="27:30" ht="15.75" customHeight="1" x14ac:dyDescent="0.35">
      <c r="AA970" s="16"/>
      <c r="AB970" s="16"/>
      <c r="AC970" s="16"/>
      <c r="AD970" s="16"/>
    </row>
    <row r="971" spans="27:30" ht="15.75" customHeight="1" x14ac:dyDescent="0.35">
      <c r="AA971" s="16"/>
      <c r="AB971" s="16"/>
      <c r="AC971" s="16"/>
      <c r="AD971" s="16"/>
    </row>
    <row r="972" spans="27:30" ht="15.75" customHeight="1" x14ac:dyDescent="0.35">
      <c r="AA972" s="16"/>
      <c r="AB972" s="16"/>
      <c r="AC972" s="16"/>
      <c r="AD972" s="16"/>
    </row>
    <row r="973" spans="27:30" ht="15.75" customHeight="1" x14ac:dyDescent="0.35">
      <c r="AA973" s="16"/>
      <c r="AB973" s="16"/>
      <c r="AC973" s="16"/>
      <c r="AD973" s="16"/>
    </row>
    <row r="974" spans="27:30" ht="15.75" customHeight="1" x14ac:dyDescent="0.35">
      <c r="AA974" s="16"/>
      <c r="AB974" s="16"/>
      <c r="AC974" s="16"/>
      <c r="AD974" s="16"/>
    </row>
    <row r="975" spans="27:30" ht="15.75" customHeight="1" x14ac:dyDescent="0.35">
      <c r="AA975" s="16"/>
      <c r="AB975" s="16"/>
      <c r="AC975" s="16"/>
      <c r="AD975" s="16"/>
    </row>
    <row r="976" spans="27:30" ht="15.75" customHeight="1" x14ac:dyDescent="0.35">
      <c r="AA976" s="16"/>
      <c r="AB976" s="16"/>
      <c r="AC976" s="16"/>
      <c r="AD976" s="16"/>
    </row>
    <row r="977" spans="27:30" ht="15.75" customHeight="1" x14ac:dyDescent="0.35">
      <c r="AA977" s="16"/>
      <c r="AB977" s="16"/>
      <c r="AC977" s="16"/>
      <c r="AD977" s="16"/>
    </row>
    <row r="978" spans="27:30" ht="15.75" customHeight="1" x14ac:dyDescent="0.35">
      <c r="AA978" s="16"/>
      <c r="AB978" s="16"/>
      <c r="AC978" s="16"/>
      <c r="AD978" s="16"/>
    </row>
    <row r="979" spans="27:30" ht="15.75" customHeight="1" x14ac:dyDescent="0.35">
      <c r="AA979" s="16"/>
      <c r="AB979" s="16"/>
      <c r="AC979" s="16"/>
      <c r="AD979" s="16"/>
    </row>
    <row r="980" spans="27:30" ht="15.75" customHeight="1" x14ac:dyDescent="0.35">
      <c r="AA980" s="16"/>
      <c r="AB980" s="16"/>
      <c r="AC980" s="16"/>
      <c r="AD980" s="16"/>
    </row>
    <row r="981" spans="27:30" ht="15.75" customHeight="1" x14ac:dyDescent="0.35">
      <c r="AA981" s="16"/>
      <c r="AB981" s="16"/>
      <c r="AC981" s="16"/>
      <c r="AD981" s="16"/>
    </row>
    <row r="982" spans="27:30" ht="15.75" customHeight="1" x14ac:dyDescent="0.35">
      <c r="AA982" s="16"/>
      <c r="AB982" s="16"/>
      <c r="AC982" s="16"/>
      <c r="AD982" s="16"/>
    </row>
    <row r="983" spans="27:30" ht="15.75" customHeight="1" x14ac:dyDescent="0.35">
      <c r="AA983" s="16"/>
      <c r="AB983" s="16"/>
      <c r="AC983" s="16"/>
      <c r="AD983" s="16"/>
    </row>
    <row r="984" spans="27:30" ht="15.75" customHeight="1" x14ac:dyDescent="0.35">
      <c r="AA984" s="16"/>
      <c r="AB984" s="16"/>
      <c r="AC984" s="16"/>
      <c r="AD984" s="16"/>
    </row>
    <row r="985" spans="27:30" ht="15.75" customHeight="1" x14ac:dyDescent="0.35">
      <c r="AA985" s="16"/>
      <c r="AB985" s="16"/>
      <c r="AC985" s="16"/>
      <c r="AD985" s="16"/>
    </row>
    <row r="986" spans="27:30" ht="15.75" customHeight="1" x14ac:dyDescent="0.35">
      <c r="AA986" s="16"/>
      <c r="AB986" s="16"/>
      <c r="AC986" s="16"/>
      <c r="AD986" s="16"/>
    </row>
    <row r="987" spans="27:30" ht="15.75" customHeight="1" x14ac:dyDescent="0.35">
      <c r="AA987" s="16"/>
      <c r="AB987" s="16"/>
      <c r="AC987" s="16"/>
      <c r="AD987" s="16"/>
    </row>
    <row r="988" spans="27:30" ht="15.75" customHeight="1" x14ac:dyDescent="0.35">
      <c r="AA988" s="16"/>
      <c r="AB988" s="16"/>
      <c r="AC988" s="16"/>
      <c r="AD988" s="16"/>
    </row>
    <row r="989" spans="27:30" ht="15.75" customHeight="1" x14ac:dyDescent="0.35">
      <c r="AA989" s="16"/>
      <c r="AB989" s="16"/>
      <c r="AC989" s="16"/>
      <c r="AD989" s="16"/>
    </row>
    <row r="990" spans="27:30" ht="15.75" customHeight="1" x14ac:dyDescent="0.35">
      <c r="AA990" s="16"/>
      <c r="AB990" s="16"/>
      <c r="AC990" s="16"/>
      <c r="AD990" s="16"/>
    </row>
    <row r="991" spans="27:30" ht="15.75" customHeight="1" x14ac:dyDescent="0.35">
      <c r="AA991" s="16"/>
      <c r="AB991" s="16"/>
      <c r="AC991" s="16"/>
      <c r="AD991" s="16"/>
    </row>
    <row r="992" spans="27:30" ht="15.75" customHeight="1" x14ac:dyDescent="0.35">
      <c r="AA992" s="16"/>
      <c r="AB992" s="16"/>
      <c r="AC992" s="16"/>
      <c r="AD992" s="16"/>
    </row>
    <row r="993" spans="27:30" ht="15.75" customHeight="1" x14ac:dyDescent="0.35">
      <c r="AA993" s="16"/>
      <c r="AB993" s="16"/>
      <c r="AC993" s="16"/>
      <c r="AD993" s="16"/>
    </row>
    <row r="994" spans="27:30" ht="15.75" customHeight="1" x14ac:dyDescent="0.35">
      <c r="AA994" s="16"/>
      <c r="AB994" s="16"/>
      <c r="AC994" s="16"/>
      <c r="AD994" s="16"/>
    </row>
    <row r="995" spans="27:30" ht="15.75" customHeight="1" x14ac:dyDescent="0.35">
      <c r="AA995" s="16"/>
      <c r="AB995" s="16"/>
      <c r="AC995" s="16"/>
      <c r="AD995" s="16"/>
    </row>
    <row r="996" spans="27:30" ht="15.75" customHeight="1" x14ac:dyDescent="0.35">
      <c r="AA996" s="16"/>
      <c r="AB996" s="16"/>
      <c r="AC996" s="16"/>
      <c r="AD996" s="16"/>
    </row>
    <row r="997" spans="27:30" ht="15.75" customHeight="1" x14ac:dyDescent="0.35">
      <c r="AA997" s="16"/>
      <c r="AB997" s="16"/>
      <c r="AC997" s="16"/>
      <c r="AD997" s="16"/>
    </row>
    <row r="998" spans="27:30" ht="15.75" customHeight="1" x14ac:dyDescent="0.35">
      <c r="AA998" s="16"/>
      <c r="AB998" s="16"/>
      <c r="AC998" s="16"/>
      <c r="AD998" s="16"/>
    </row>
    <row r="999" spans="27:30" ht="15.75" customHeight="1" x14ac:dyDescent="0.35">
      <c r="AA999" s="16"/>
      <c r="AB999" s="16"/>
      <c r="AC999" s="16"/>
      <c r="AD999" s="16"/>
    </row>
    <row r="1000" spans="27:30" ht="15.75" customHeight="1" x14ac:dyDescent="0.35">
      <c r="AA1000" s="16"/>
      <c r="AB1000" s="16"/>
      <c r="AC1000" s="16"/>
      <c r="AD1000" s="16"/>
    </row>
  </sheetData>
  <sheetProtection algorithmName="SHA-512" hashValue="FrMOCgNBCI9+cp7lVsXNHlC/cTD/mEon2dbAXl7GWGoi53ovUeoYzzVpiWxFdnaHIlRO2s6lB3kb1N2IfqOjzw==" saltValue="f1l9u1Rqdew2ZPqctRrixA==" spinCount="100000" sheet="1" formatCells="0" formatColumns="0" formatRows="0" insertRows="0" insertHyperlinks="0" deleteRows="0" sort="0"/>
  <autoFilter ref="A1:S3" xr:uid="{00000000-0009-0000-0000-000001000000}"/>
  <mergeCells count="1">
    <mergeCell ref="U8:X12"/>
  </mergeCells>
  <conditionalFormatting sqref="L36:R298 L19:P19 N2:P18 L26:P35 N20:P25">
    <cfRule type="expression" dxfId="600" priority="46">
      <formula>MOD(ROW(),2)&lt;&gt;0</formula>
    </cfRule>
    <cfRule type="expression" dxfId="599" priority="48">
      <formula>MOD(ROW(),2)=0</formula>
    </cfRule>
  </conditionalFormatting>
  <conditionalFormatting sqref="W3:XFD6 Z14:XFD14 X15:XFD15 K36:XFD1048576 A1:C1 A36:C1048576 L19:P19 S16:XFD35 S2:XFD2 S3:U6 S7:XFD13 S14:U14 S15:V15 J1:XFD1 N2:P18 L26:P35 N20:P25">
    <cfRule type="expression" dxfId="598" priority="44">
      <formula>AND(_xlfn.ISFORMULA(A1),MOD(ROW(),2)=0)</formula>
    </cfRule>
    <cfRule type="expression" dxfId="597" priority="45">
      <formula>_xlfn.ISFORMULA(INDIRECT("rc",FALSE))</formula>
    </cfRule>
  </conditionalFormatting>
  <conditionalFormatting sqref="J36:J1048576">
    <cfRule type="expression" dxfId="596" priority="39">
      <formula>AND(_xlfn.ISFORMULA(J36),MOD(ROW(),2)=0)</formula>
    </cfRule>
    <cfRule type="expression" dxfId="595" priority="40">
      <formula>_xlfn.ISFORMULA(INDIRECT("rc",FALSE))</formula>
    </cfRule>
  </conditionalFormatting>
  <conditionalFormatting sqref="Q2:R35">
    <cfRule type="expression" dxfId="594" priority="35">
      <formula>MOD(ROW(),2)&lt;&gt;0</formula>
    </cfRule>
  </conditionalFormatting>
  <conditionalFormatting sqref="Q2:R35">
    <cfRule type="expression" dxfId="593" priority="36">
      <formula>MOD(ROW(),2)=0</formula>
    </cfRule>
  </conditionalFormatting>
  <conditionalFormatting sqref="Q2:R15">
    <cfRule type="expression" dxfId="592" priority="37">
      <formula>AND(_xludf.ISFORMULA(Q2),MOD(ROW(),2)=0)</formula>
    </cfRule>
  </conditionalFormatting>
  <conditionalFormatting sqref="Q2:R15">
    <cfRule type="expression" dxfId="591" priority="38">
      <formula>_xludf.ISFORMULA(INDIRECT("rc",FALSE))</formula>
    </cfRule>
  </conditionalFormatting>
  <conditionalFormatting sqref="E36:I298">
    <cfRule type="expression" dxfId="590" priority="27">
      <formula>MOD(ROW(),2)&lt;&gt;0</formula>
    </cfRule>
    <cfRule type="expression" dxfId="589" priority="28">
      <formula>MOD(ROW(),2)=0</formula>
    </cfRule>
  </conditionalFormatting>
  <conditionalFormatting sqref="E1:I1 E36:I1048576">
    <cfRule type="expression" dxfId="588" priority="25">
      <formula>AND(_xlfn.ISFORMULA(E1),MOD(ROW(),2)=0)</formula>
    </cfRule>
    <cfRule type="expression" dxfId="587" priority="26">
      <formula>_xlfn.ISFORMULA(INDIRECT("rc",FALSE))</formula>
    </cfRule>
  </conditionalFormatting>
  <conditionalFormatting sqref="D1:D1048576">
    <cfRule type="expression" dxfId="586" priority="23">
      <formula>AND(_xlfn.ISFORMULA(D1),MOD(ROW(),2)=0)</formula>
    </cfRule>
    <cfRule type="expression" dxfId="585" priority="24">
      <formula>_xlfn.ISFORMULA(INDIRECT("rc",FALSE))</formula>
    </cfRule>
  </conditionalFormatting>
  <conditionalFormatting sqref="A2:C35">
    <cfRule type="expression" dxfId="1" priority="21">
      <formula>AND(_xludf.ISFORMULA(A2),MOD(ROW(),2)=0)</formula>
    </cfRule>
  </conditionalFormatting>
  <conditionalFormatting sqref="A2:C35">
    <cfRule type="expression" dxfId="0" priority="22">
      <formula>_xludf.ISFORMULA(INDIRECT("rc",FALSE))</formula>
    </cfRule>
  </conditionalFormatting>
  <conditionalFormatting sqref="E2:E35">
    <cfRule type="expression" dxfId="584" priority="17">
      <formula>MOD(ROW(),2)&lt;&gt;0</formula>
    </cfRule>
  </conditionalFormatting>
  <conditionalFormatting sqref="E2:E35">
    <cfRule type="expression" dxfId="583" priority="18">
      <formula>MOD(ROW(),2)=0</formula>
    </cfRule>
  </conditionalFormatting>
  <conditionalFormatting sqref="E2:E35">
    <cfRule type="expression" dxfId="582" priority="19">
      <formula>AND(_xludf.ISFORMULA(E2),MOD(ROW(),2)=0)</formula>
    </cfRule>
  </conditionalFormatting>
  <conditionalFormatting sqref="E2:E35">
    <cfRule type="expression" dxfId="581" priority="20">
      <formula>_xludf.ISFORMULA(INDIRECT("rc",FALSE))</formula>
    </cfRule>
  </conditionalFormatting>
  <conditionalFormatting sqref="F2:I35">
    <cfRule type="expression" dxfId="580" priority="13">
      <formula>MOD(ROW(),2)&lt;&gt;0</formula>
    </cfRule>
  </conditionalFormatting>
  <conditionalFormatting sqref="F2:I35">
    <cfRule type="expression" dxfId="579" priority="14">
      <formula>MOD(ROW(),2)=0</formula>
    </cfRule>
  </conditionalFormatting>
  <conditionalFormatting sqref="F2:I35">
    <cfRule type="expression" dxfId="578" priority="15">
      <formula>AND(_xludf.ISFORMULA(F2),MOD(ROW(),2)=0)</formula>
    </cfRule>
  </conditionalFormatting>
  <conditionalFormatting sqref="F2:I35">
    <cfRule type="expression" dxfId="577" priority="16">
      <formula>_xludf.ISFORMULA(INDIRECT("rc",FALSE))</formula>
    </cfRule>
  </conditionalFormatting>
  <conditionalFormatting sqref="K2:K15">
    <cfRule type="expression" dxfId="576" priority="9">
      <formula>AND(_xludf.ISFORMULA(K2),MOD(ROW(),2)=0)</formula>
    </cfRule>
  </conditionalFormatting>
  <conditionalFormatting sqref="K2:K15">
    <cfRule type="expression" dxfId="575" priority="10">
      <formula>_xludf.ISFORMULA(INDIRECT("rc",FALSE))</formula>
    </cfRule>
  </conditionalFormatting>
  <conditionalFormatting sqref="J2:J35">
    <cfRule type="expression" dxfId="574" priority="11">
      <formula>AND(_xludf.ISFORMULA(J2),MOD(ROW(),2)=0)</formula>
    </cfRule>
  </conditionalFormatting>
  <conditionalFormatting sqref="J2:J35">
    <cfRule type="expression" dxfId="573" priority="12">
      <formula>_xludf.ISFORMULA(INDIRECT("rc",FALSE))</formula>
    </cfRule>
  </conditionalFormatting>
  <conditionalFormatting sqref="L2:M18">
    <cfRule type="expression" dxfId="572" priority="5">
      <formula>MOD(ROW(),2)&lt;&gt;0</formula>
    </cfRule>
  </conditionalFormatting>
  <conditionalFormatting sqref="L2:M18">
    <cfRule type="expression" dxfId="571" priority="6">
      <formula>MOD(ROW(),2)=0</formula>
    </cfRule>
  </conditionalFormatting>
  <conditionalFormatting sqref="L2:M15">
    <cfRule type="expression" dxfId="570" priority="7">
      <formula>AND(_xludf.ISFORMULA(L2),MOD(ROW(),2)=0)</formula>
    </cfRule>
  </conditionalFormatting>
  <conditionalFormatting sqref="L2:M15">
    <cfRule type="expression" dxfId="569" priority="8">
      <formula>_xludf.ISFORMULA(INDIRECT("rc",FALSE))</formula>
    </cfRule>
  </conditionalFormatting>
  <conditionalFormatting sqref="L20:L25">
    <cfRule type="expression" dxfId="568" priority="3">
      <formula>MOD(ROW(),2)&lt;&gt;0</formula>
    </cfRule>
  </conditionalFormatting>
  <conditionalFormatting sqref="L20:L25">
    <cfRule type="expression" dxfId="567" priority="4">
      <formula>MOD(ROW(),2)=0</formula>
    </cfRule>
  </conditionalFormatting>
  <conditionalFormatting sqref="M20:M25">
    <cfRule type="expression" dxfId="566" priority="1">
      <formula>MOD(ROW(),2)&lt;&gt;0</formula>
    </cfRule>
  </conditionalFormatting>
  <conditionalFormatting sqref="M20:M25">
    <cfRule type="expression" dxfId="565" priority="2">
      <formula>MOD(ROW(),2)=0</formula>
    </cfRule>
  </conditionalFormatting>
  <dataValidations count="9">
    <dataValidation type="list" allowBlank="1" showErrorMessage="1" sqref="E2:E298" xr:uid="{00000000-0002-0000-0100-000000000000}">
      <formula1>"APSC,SCARP,SALA,DENT,ARTS,EDUC,COMM,FRST,KIN,JRNL,LAIS,LFS,LAW,MEDI,MUSC,SPPH,NURS,PHRM,SCIE"</formula1>
    </dataValidation>
    <dataValidation type="list" allowBlank="1" showErrorMessage="1" sqref="H2:H298" xr:uid="{15274498-4AC9-47C9-AEFC-E94E195BFFC6}">
      <formula1>"1,2,3,4,5+"</formula1>
    </dataValidation>
    <dataValidation type="list" allowBlank="1" showErrorMessage="1" sqref="N2:R298 L1:M298" xr:uid="{00000000-0002-0000-0100-000002000000}">
      <formula1>"Select,Yes,No"</formula1>
    </dataValidation>
    <dataValidation type="list" allowBlank="1" showErrorMessage="1" sqref="F41:F298 F2:F39" xr:uid="{554CD263-DAA0-4CD5-9675-C29E58127DD0}">
      <formula1>"Undergrad,Masters,Phd"</formula1>
    </dataValidation>
    <dataValidation type="list" allowBlank="1" showErrorMessage="1" sqref="G2:G298" xr:uid="{2AA648B0-BF94-4CF8-84C4-F5020D4B8FEB}">
      <formula1>"FIRST YEAR,CIVL,SBME,EECE,CHBE,ENVE,ENPH,GEOE,IGEN,MECH,MINE,MTRL,MANU,OTHER"</formula1>
    </dataValidation>
    <dataValidation type="list" allowBlank="1" showErrorMessage="1" sqref="G1" xr:uid="{B1384A9E-D5F7-4D9E-94D1-EBFD8F2B9F04}">
      <formula1>"FIRST YEAR,CPEN,SBME,ELEC,CHBE,ENVE,ENPH,GEOE,IGEN,MECH,MINE,MTRL,MANU,OTHER"</formula1>
    </dataValidation>
    <dataValidation allowBlank="1" showErrorMessage="1" sqref="N1:R1" xr:uid="{303FD452-42C3-4C48-9359-EC1FF78F4E77}"/>
    <dataValidation type="list" allowBlank="1" showInputMessage="1" showErrorMessage="1" sqref="I36:I298" xr:uid="{C5F84448-091C-4FA4-918A-E41C459B1BFF}">
      <formula1>"Exec, Non-exec"</formula1>
    </dataValidation>
    <dataValidation type="list" allowBlank="1" showErrorMessage="1" sqref="I2:I35" xr:uid="{1068021F-77F3-45C9-9BBF-6AD70EFEB530}">
      <formula1>"Exec,Non-exec"</formula1>
    </dataValidation>
  </dataValidations>
  <hyperlinks>
    <hyperlink ref="K2" r:id="rId1" xr:uid="{85A0251D-A02D-4E02-B343-26F42B6EE5AB}"/>
  </hyperlinks>
  <pageMargins left="0.7" right="0.7" top="0.75" bottom="0.75" header="0" footer="0"/>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codeName="Sheet5">
    <tabColor theme="2" tint="-0.34998626667073579"/>
  </sheetPr>
  <dimension ref="A1:J137"/>
  <sheetViews>
    <sheetView topLeftCell="C1" zoomScale="90" zoomScaleNormal="90" workbookViewId="0">
      <selection activeCell="L12" sqref="L12"/>
    </sheetView>
  </sheetViews>
  <sheetFormatPr defaultColWidth="8.84375" defaultRowHeight="15.5" x14ac:dyDescent="0.35"/>
  <cols>
    <col min="1" max="1" width="22.4609375" style="165" customWidth="1"/>
    <col min="2" max="2" width="20.07421875" style="165" customWidth="1"/>
    <col min="3" max="3" width="14.3046875" style="165" customWidth="1"/>
    <col min="4" max="4" width="16.07421875" style="165" customWidth="1"/>
    <col min="5" max="5" width="19.3046875" style="165" customWidth="1"/>
    <col min="6" max="6" width="8.84375" style="165"/>
    <col min="7" max="7" width="21.84375" style="165" customWidth="1"/>
    <col min="8" max="8" width="18.69140625" style="165" customWidth="1"/>
    <col min="9" max="9" width="16" style="165" customWidth="1"/>
    <col min="10" max="10" width="23.4609375" style="165" customWidth="1"/>
    <col min="11" max="16384" width="8.84375" style="165"/>
  </cols>
  <sheetData>
    <row r="1" spans="1:10" ht="18.649999999999999" customHeight="1" thickBot="1" x14ac:dyDescent="0.55000000000000004">
      <c r="A1" s="383" t="s">
        <v>2</v>
      </c>
      <c r="B1" s="384" t="s">
        <v>3</v>
      </c>
      <c r="C1" s="385" t="s">
        <v>4</v>
      </c>
      <c r="D1" s="386" t="s">
        <v>5</v>
      </c>
      <c r="E1" s="387" t="s">
        <v>6</v>
      </c>
      <c r="F1" s="202"/>
      <c r="G1" s="202"/>
      <c r="H1" s="202"/>
      <c r="I1" s="202"/>
      <c r="J1" s="202"/>
    </row>
    <row r="2" spans="1:10" ht="15" customHeight="1" x14ac:dyDescent="0.35">
      <c r="A2" s="605" t="s">
        <v>43</v>
      </c>
      <c r="B2" s="605"/>
      <c r="C2" s="605"/>
      <c r="D2" s="605"/>
      <c r="E2" s="605"/>
      <c r="F2" s="203"/>
      <c r="G2" s="615" t="s">
        <v>45</v>
      </c>
      <c r="H2" s="616"/>
      <c r="I2" s="616"/>
      <c r="J2" s="617"/>
    </row>
    <row r="3" spans="1:10" ht="17.25" customHeight="1" x14ac:dyDescent="0.35">
      <c r="A3" s="606" t="s">
        <v>44</v>
      </c>
      <c r="B3" s="606"/>
      <c r="C3" s="606"/>
      <c r="D3" s="606"/>
      <c r="E3" s="606"/>
      <c r="F3" s="203"/>
      <c r="G3" s="612" t="s">
        <v>47</v>
      </c>
      <c r="H3" s="613"/>
      <c r="I3" s="613"/>
      <c r="J3" s="614"/>
    </row>
    <row r="4" spans="1:10" x14ac:dyDescent="0.35">
      <c r="A4" s="607" t="s">
        <v>46</v>
      </c>
      <c r="B4" s="607"/>
      <c r="C4" s="607"/>
      <c r="D4" s="607"/>
      <c r="E4" s="321" t="s">
        <v>661</v>
      </c>
      <c r="F4" s="203"/>
      <c r="G4" s="203"/>
      <c r="H4" s="203"/>
      <c r="I4" s="203"/>
      <c r="J4" s="203"/>
    </row>
    <row r="5" spans="1:10" x14ac:dyDescent="0.35">
      <c r="A5" s="618" t="s">
        <v>328</v>
      </c>
      <c r="B5" s="618"/>
      <c r="C5" s="618"/>
      <c r="D5" s="618"/>
      <c r="E5" s="618"/>
      <c r="F5" s="203"/>
    </row>
    <row r="6" spans="1:10" ht="18" x14ac:dyDescent="0.4">
      <c r="A6" s="608" t="s">
        <v>342</v>
      </c>
      <c r="B6" s="609"/>
      <c r="C6" s="609"/>
      <c r="D6" s="609"/>
      <c r="E6" s="609"/>
      <c r="F6" s="203"/>
      <c r="G6" s="610" t="s">
        <v>343</v>
      </c>
      <c r="H6" s="611"/>
      <c r="I6" s="611"/>
      <c r="J6" s="611"/>
    </row>
    <row r="7" spans="1:10" x14ac:dyDescent="0.35">
      <c r="A7" s="277" t="s">
        <v>48</v>
      </c>
      <c r="B7" s="278" t="s">
        <v>49</v>
      </c>
      <c r="C7" s="278" t="s">
        <v>50</v>
      </c>
      <c r="D7" s="278" t="s">
        <v>51</v>
      </c>
      <c r="E7" s="279" t="s">
        <v>52</v>
      </c>
      <c r="F7" s="203"/>
      <c r="G7" s="277" t="s">
        <v>53</v>
      </c>
      <c r="H7" s="278" t="s">
        <v>54</v>
      </c>
      <c r="I7" s="278" t="s">
        <v>50</v>
      </c>
      <c r="J7" s="279" t="s">
        <v>55</v>
      </c>
    </row>
    <row r="8" spans="1:10" ht="28.5" x14ac:dyDescent="0.35">
      <c r="A8" s="551" t="s">
        <v>249</v>
      </c>
      <c r="B8" s="552" t="s">
        <v>537</v>
      </c>
      <c r="C8" s="553">
        <v>679.39</v>
      </c>
      <c r="D8" s="554" t="s">
        <v>538</v>
      </c>
      <c r="E8" s="361"/>
      <c r="F8" s="203"/>
      <c r="G8" s="357" t="s">
        <v>662</v>
      </c>
      <c r="H8" s="360" t="s">
        <v>663</v>
      </c>
      <c r="I8" s="359">
        <v>118.68</v>
      </c>
      <c r="J8" s="361" t="s">
        <v>224</v>
      </c>
    </row>
    <row r="9" spans="1:10" ht="28.5" x14ac:dyDescent="0.35">
      <c r="A9" s="551" t="s">
        <v>162</v>
      </c>
      <c r="B9" s="552" t="s">
        <v>539</v>
      </c>
      <c r="C9" s="553">
        <v>83.1</v>
      </c>
      <c r="D9" s="554" t="s">
        <v>540</v>
      </c>
      <c r="E9" s="361"/>
      <c r="F9" s="203"/>
      <c r="G9" s="357" t="s">
        <v>664</v>
      </c>
      <c r="H9" s="360" t="s">
        <v>665</v>
      </c>
      <c r="I9" s="359">
        <v>50</v>
      </c>
      <c r="J9" s="361" t="s">
        <v>224</v>
      </c>
    </row>
    <row r="10" spans="1:10" ht="28.5" x14ac:dyDescent="0.35">
      <c r="A10" s="551" t="s">
        <v>541</v>
      </c>
      <c r="B10" s="552" t="s">
        <v>542</v>
      </c>
      <c r="C10" s="553">
        <v>56.31</v>
      </c>
      <c r="D10" s="554" t="s">
        <v>543</v>
      </c>
      <c r="E10" s="361"/>
      <c r="F10" s="203"/>
      <c r="G10" s="357" t="s">
        <v>249</v>
      </c>
      <c r="H10" s="360" t="s">
        <v>217</v>
      </c>
      <c r="I10" s="359">
        <v>4810.54</v>
      </c>
      <c r="J10" s="361" t="s">
        <v>224</v>
      </c>
    </row>
    <row r="11" spans="1:10" x14ac:dyDescent="0.35">
      <c r="A11" s="551" t="s">
        <v>157</v>
      </c>
      <c r="B11" s="552" t="s">
        <v>544</v>
      </c>
      <c r="C11" s="553">
        <v>58.5</v>
      </c>
      <c r="D11" s="554"/>
      <c r="E11" s="361"/>
      <c r="F11" s="203"/>
      <c r="G11" s="357" t="s">
        <v>157</v>
      </c>
      <c r="H11" s="360" t="s">
        <v>666</v>
      </c>
      <c r="I11" s="359">
        <v>26.39</v>
      </c>
      <c r="J11" s="361" t="s">
        <v>224</v>
      </c>
    </row>
    <row r="12" spans="1:10" ht="70.5" x14ac:dyDescent="0.35">
      <c r="A12" s="551" t="s">
        <v>545</v>
      </c>
      <c r="B12" s="552" t="s">
        <v>546</v>
      </c>
      <c r="C12" s="553">
        <v>928.62</v>
      </c>
      <c r="D12" s="554" t="s">
        <v>547</v>
      </c>
      <c r="E12" s="361"/>
      <c r="F12" s="203"/>
      <c r="G12" s="357" t="s">
        <v>157</v>
      </c>
      <c r="H12" s="360" t="s">
        <v>667</v>
      </c>
      <c r="I12" s="359">
        <v>2121.33</v>
      </c>
      <c r="J12" s="361" t="s">
        <v>224</v>
      </c>
    </row>
    <row r="13" spans="1:10" ht="42.5" x14ac:dyDescent="0.35">
      <c r="A13" s="551" t="s">
        <v>541</v>
      </c>
      <c r="B13" s="552" t="s">
        <v>548</v>
      </c>
      <c r="C13" s="553">
        <v>160.16</v>
      </c>
      <c r="D13" s="554" t="s">
        <v>549</v>
      </c>
      <c r="E13" s="361"/>
      <c r="F13" s="203"/>
      <c r="G13" s="357"/>
      <c r="H13" s="360"/>
      <c r="I13" s="359"/>
      <c r="J13" s="361"/>
    </row>
    <row r="14" spans="1:10" ht="42.5" x14ac:dyDescent="0.35">
      <c r="A14" s="551" t="s">
        <v>541</v>
      </c>
      <c r="B14" s="552" t="s">
        <v>550</v>
      </c>
      <c r="C14" s="553">
        <v>29.14</v>
      </c>
      <c r="D14" s="554" t="s">
        <v>551</v>
      </c>
      <c r="E14" s="361"/>
      <c r="F14" s="203"/>
      <c r="G14" s="357"/>
      <c r="H14" s="360"/>
      <c r="I14" s="359"/>
      <c r="J14" s="361"/>
    </row>
    <row r="15" spans="1:10" ht="28.5" x14ac:dyDescent="0.35">
      <c r="A15" s="551" t="s">
        <v>162</v>
      </c>
      <c r="B15" s="552" t="s">
        <v>539</v>
      </c>
      <c r="C15" s="553">
        <v>51.43</v>
      </c>
      <c r="D15" s="554" t="s">
        <v>552</v>
      </c>
      <c r="E15" s="361"/>
      <c r="F15" s="203"/>
      <c r="G15" s="357"/>
      <c r="H15" s="360"/>
      <c r="I15" s="359"/>
      <c r="J15" s="361"/>
    </row>
    <row r="16" spans="1:10" ht="56.5" x14ac:dyDescent="0.35">
      <c r="A16" s="551" t="s">
        <v>553</v>
      </c>
      <c r="B16" s="552" t="s">
        <v>554</v>
      </c>
      <c r="C16" s="553">
        <v>51.5</v>
      </c>
      <c r="D16" s="554" t="s">
        <v>555</v>
      </c>
      <c r="E16" s="361"/>
      <c r="F16" s="203"/>
      <c r="G16" s="357"/>
      <c r="H16" s="360"/>
      <c r="I16" s="359"/>
      <c r="J16" s="361"/>
    </row>
    <row r="17" spans="1:10" ht="28.5" x14ac:dyDescent="0.35">
      <c r="A17" s="551" t="s">
        <v>249</v>
      </c>
      <c r="B17" s="552" t="s">
        <v>556</v>
      </c>
      <c r="C17" s="553">
        <v>85.11</v>
      </c>
      <c r="D17" s="554" t="s">
        <v>557</v>
      </c>
      <c r="E17" s="361"/>
      <c r="F17" s="203"/>
      <c r="G17" s="357"/>
      <c r="H17" s="360"/>
      <c r="I17" s="359"/>
      <c r="J17" s="361"/>
    </row>
    <row r="18" spans="1:10" ht="70.5" x14ac:dyDescent="0.35">
      <c r="A18" s="551" t="s">
        <v>249</v>
      </c>
      <c r="B18" s="552" t="s">
        <v>558</v>
      </c>
      <c r="C18" s="553">
        <v>29.19</v>
      </c>
      <c r="D18" s="554" t="s">
        <v>559</v>
      </c>
      <c r="E18" s="361"/>
      <c r="F18" s="203"/>
      <c r="G18" s="357"/>
      <c r="H18" s="360"/>
      <c r="I18" s="359"/>
      <c r="J18" s="361"/>
    </row>
    <row r="19" spans="1:10" ht="84.5" x14ac:dyDescent="0.35">
      <c r="A19" s="551" t="s">
        <v>249</v>
      </c>
      <c r="B19" s="552" t="s">
        <v>560</v>
      </c>
      <c r="C19" s="553">
        <v>16.55</v>
      </c>
      <c r="D19" s="554" t="s">
        <v>561</v>
      </c>
      <c r="E19" s="361"/>
      <c r="F19" s="203"/>
      <c r="G19" s="357"/>
      <c r="H19" s="360"/>
      <c r="I19" s="359"/>
      <c r="J19" s="361"/>
    </row>
    <row r="20" spans="1:10" ht="126.5" x14ac:dyDescent="0.35">
      <c r="A20" s="551" t="s">
        <v>249</v>
      </c>
      <c r="B20" s="552" t="s">
        <v>562</v>
      </c>
      <c r="C20" s="553">
        <v>13.9</v>
      </c>
      <c r="D20" s="554" t="s">
        <v>563</v>
      </c>
      <c r="E20" s="361"/>
      <c r="F20" s="203"/>
      <c r="G20" s="357"/>
      <c r="H20" s="360"/>
      <c r="I20" s="359"/>
      <c r="J20" s="361"/>
    </row>
    <row r="21" spans="1:10" ht="84.5" x14ac:dyDescent="0.35">
      <c r="A21" s="551" t="s">
        <v>249</v>
      </c>
      <c r="B21" s="552" t="s">
        <v>564</v>
      </c>
      <c r="C21" s="553">
        <v>117.6</v>
      </c>
      <c r="D21" s="554" t="s">
        <v>565</v>
      </c>
      <c r="E21" s="361"/>
      <c r="F21" s="203"/>
      <c r="G21" s="357"/>
      <c r="H21" s="360"/>
      <c r="I21" s="359"/>
      <c r="J21" s="361"/>
    </row>
    <row r="22" spans="1:10" ht="56.5" x14ac:dyDescent="0.35">
      <c r="A22" s="551" t="s">
        <v>249</v>
      </c>
      <c r="B22" s="552" t="s">
        <v>566</v>
      </c>
      <c r="C22" s="553">
        <v>66.069999999999993</v>
      </c>
      <c r="D22" s="554" t="s">
        <v>567</v>
      </c>
      <c r="E22" s="361"/>
      <c r="F22" s="203"/>
      <c r="G22" s="357"/>
      <c r="H22" s="360"/>
      <c r="I22" s="359"/>
      <c r="J22" s="361"/>
    </row>
    <row r="23" spans="1:10" ht="98.5" x14ac:dyDescent="0.35">
      <c r="A23" s="551" t="s">
        <v>249</v>
      </c>
      <c r="B23" s="552" t="s">
        <v>568</v>
      </c>
      <c r="C23" s="553">
        <v>25.3</v>
      </c>
      <c r="D23" s="554" t="s">
        <v>569</v>
      </c>
      <c r="E23" s="361"/>
      <c r="F23" s="203"/>
      <c r="G23" s="357"/>
      <c r="H23" s="360"/>
      <c r="I23" s="359"/>
      <c r="J23" s="361"/>
    </row>
    <row r="24" spans="1:10" ht="98.5" x14ac:dyDescent="0.35">
      <c r="A24" s="551" t="s">
        <v>249</v>
      </c>
      <c r="B24" s="552" t="s">
        <v>570</v>
      </c>
      <c r="C24" s="553">
        <v>13.44</v>
      </c>
      <c r="D24" s="554" t="s">
        <v>571</v>
      </c>
      <c r="E24" s="361"/>
      <c r="F24" s="203"/>
      <c r="G24" s="357"/>
      <c r="H24" s="360"/>
      <c r="I24" s="359"/>
      <c r="J24" s="361"/>
    </row>
    <row r="25" spans="1:10" ht="98.5" x14ac:dyDescent="0.35">
      <c r="A25" s="551" t="s">
        <v>249</v>
      </c>
      <c r="B25" s="552" t="s">
        <v>572</v>
      </c>
      <c r="C25" s="553">
        <v>42.27</v>
      </c>
      <c r="D25" s="554" t="s">
        <v>573</v>
      </c>
      <c r="E25" s="361"/>
      <c r="F25" s="203"/>
      <c r="G25" s="357"/>
      <c r="H25" s="360"/>
      <c r="I25" s="359"/>
      <c r="J25" s="361"/>
    </row>
    <row r="26" spans="1:10" ht="84.5" x14ac:dyDescent="0.35">
      <c r="A26" s="551" t="s">
        <v>249</v>
      </c>
      <c r="B26" s="552" t="s">
        <v>574</v>
      </c>
      <c r="C26" s="553">
        <v>77.28</v>
      </c>
      <c r="D26" s="554" t="s">
        <v>575</v>
      </c>
      <c r="E26" s="361"/>
      <c r="F26" s="203"/>
      <c r="G26" s="357"/>
      <c r="H26" s="360"/>
      <c r="I26" s="359"/>
      <c r="J26" s="361"/>
    </row>
    <row r="27" spans="1:10" ht="56.5" x14ac:dyDescent="0.35">
      <c r="A27" s="551" t="s">
        <v>249</v>
      </c>
      <c r="B27" s="552" t="s">
        <v>576</v>
      </c>
      <c r="C27" s="553">
        <v>35.619999999999997</v>
      </c>
      <c r="D27" s="554" t="s">
        <v>577</v>
      </c>
      <c r="E27" s="361"/>
      <c r="F27" s="203"/>
      <c r="G27" s="357"/>
      <c r="H27" s="360"/>
      <c r="I27" s="359"/>
      <c r="J27" s="361"/>
    </row>
    <row r="28" spans="1:10" ht="84.5" x14ac:dyDescent="0.35">
      <c r="A28" s="551" t="s">
        <v>249</v>
      </c>
      <c r="B28" s="552" t="s">
        <v>578</v>
      </c>
      <c r="C28" s="553">
        <v>69.38</v>
      </c>
      <c r="D28" s="554" t="s">
        <v>579</v>
      </c>
      <c r="E28" s="361"/>
      <c r="F28" s="203"/>
      <c r="G28" s="357"/>
      <c r="H28" s="360"/>
      <c r="I28" s="359"/>
      <c r="J28" s="361"/>
    </row>
    <row r="29" spans="1:10" ht="84.5" x14ac:dyDescent="0.35">
      <c r="A29" s="551" t="s">
        <v>249</v>
      </c>
      <c r="B29" s="552" t="s">
        <v>580</v>
      </c>
      <c r="C29" s="553">
        <v>656.29</v>
      </c>
      <c r="D29" s="554" t="s">
        <v>581</v>
      </c>
      <c r="E29" s="361"/>
      <c r="F29" s="203"/>
      <c r="G29" s="357"/>
      <c r="H29" s="360"/>
      <c r="I29" s="359"/>
      <c r="J29" s="361"/>
    </row>
    <row r="30" spans="1:10" ht="70.5" x14ac:dyDescent="0.35">
      <c r="A30" s="551" t="s">
        <v>249</v>
      </c>
      <c r="B30" s="552" t="s">
        <v>582</v>
      </c>
      <c r="C30" s="553">
        <v>19.98</v>
      </c>
      <c r="D30" s="554" t="s">
        <v>583</v>
      </c>
      <c r="E30" s="361"/>
      <c r="F30" s="203"/>
      <c r="G30" s="357"/>
      <c r="H30" s="360"/>
      <c r="I30" s="359"/>
      <c r="J30" s="361"/>
    </row>
    <row r="31" spans="1:10" ht="84.5" x14ac:dyDescent="0.35">
      <c r="A31" s="551" t="s">
        <v>249</v>
      </c>
      <c r="B31" s="552" t="s">
        <v>584</v>
      </c>
      <c r="C31" s="553">
        <v>15.904</v>
      </c>
      <c r="D31" s="554" t="s">
        <v>585</v>
      </c>
      <c r="E31" s="361"/>
      <c r="F31" s="203"/>
      <c r="G31" s="357"/>
      <c r="H31" s="360"/>
      <c r="I31" s="359"/>
      <c r="J31" s="361"/>
    </row>
    <row r="32" spans="1:10" ht="98.5" x14ac:dyDescent="0.35">
      <c r="A32" s="551" t="s">
        <v>249</v>
      </c>
      <c r="B32" s="552" t="s">
        <v>586</v>
      </c>
      <c r="C32" s="553">
        <v>47.017600000000002</v>
      </c>
      <c r="D32" s="554" t="s">
        <v>587</v>
      </c>
      <c r="E32" s="361"/>
      <c r="F32" s="203"/>
      <c r="G32" s="357"/>
      <c r="H32" s="360"/>
      <c r="I32" s="359"/>
      <c r="J32" s="361"/>
    </row>
    <row r="33" spans="1:10" ht="70.5" x14ac:dyDescent="0.35">
      <c r="A33" s="551" t="s">
        <v>249</v>
      </c>
      <c r="B33" s="552" t="s">
        <v>588</v>
      </c>
      <c r="C33" s="553">
        <v>15.71</v>
      </c>
      <c r="D33" s="554" t="s">
        <v>589</v>
      </c>
      <c r="E33" s="361"/>
      <c r="F33" s="203"/>
      <c r="G33" s="357"/>
      <c r="H33" s="360"/>
      <c r="I33" s="359"/>
      <c r="J33" s="361"/>
    </row>
    <row r="34" spans="1:10" ht="84.5" x14ac:dyDescent="0.35">
      <c r="A34" s="551" t="s">
        <v>249</v>
      </c>
      <c r="B34" s="552" t="s">
        <v>590</v>
      </c>
      <c r="C34" s="553">
        <v>213.05</v>
      </c>
      <c r="D34" s="554" t="s">
        <v>591</v>
      </c>
      <c r="E34" s="361"/>
      <c r="F34" s="203"/>
      <c r="G34" s="357"/>
      <c r="H34" s="360"/>
      <c r="I34" s="359"/>
      <c r="J34" s="361"/>
    </row>
    <row r="35" spans="1:10" ht="98.5" x14ac:dyDescent="0.35">
      <c r="A35" s="551" t="s">
        <v>249</v>
      </c>
      <c r="B35" s="552" t="s">
        <v>592</v>
      </c>
      <c r="C35" s="553">
        <v>28</v>
      </c>
      <c r="D35" s="554" t="s">
        <v>593</v>
      </c>
      <c r="E35" s="361"/>
      <c r="F35" s="203"/>
      <c r="G35" s="357"/>
      <c r="H35" s="360"/>
      <c r="I35" s="359"/>
      <c r="J35" s="361"/>
    </row>
    <row r="36" spans="1:10" ht="70.5" x14ac:dyDescent="0.35">
      <c r="A36" s="551" t="s">
        <v>249</v>
      </c>
      <c r="B36" s="552" t="s">
        <v>594</v>
      </c>
      <c r="C36" s="553">
        <v>29.03</v>
      </c>
      <c r="D36" s="554" t="s">
        <v>595</v>
      </c>
      <c r="E36" s="361"/>
      <c r="F36" s="203"/>
      <c r="G36" s="357"/>
      <c r="H36" s="360"/>
      <c r="I36" s="359"/>
      <c r="J36" s="361"/>
    </row>
    <row r="37" spans="1:10" ht="70.5" x14ac:dyDescent="0.35">
      <c r="A37" s="551" t="s">
        <v>249</v>
      </c>
      <c r="B37" s="552" t="s">
        <v>596</v>
      </c>
      <c r="C37" s="553">
        <v>42.5</v>
      </c>
      <c r="D37" s="554" t="s">
        <v>597</v>
      </c>
      <c r="E37" s="361"/>
      <c r="F37" s="203"/>
      <c r="G37" s="357"/>
      <c r="H37" s="360"/>
      <c r="I37" s="359"/>
      <c r="J37" s="361"/>
    </row>
    <row r="38" spans="1:10" ht="84.5" x14ac:dyDescent="0.35">
      <c r="A38" s="551" t="s">
        <v>249</v>
      </c>
      <c r="B38" s="552" t="s">
        <v>598</v>
      </c>
      <c r="C38" s="553">
        <v>135.46</v>
      </c>
      <c r="D38" s="554" t="s">
        <v>599</v>
      </c>
      <c r="E38" s="361"/>
      <c r="F38" s="203"/>
      <c r="G38" s="357"/>
      <c r="H38" s="360"/>
      <c r="I38" s="359"/>
      <c r="J38" s="361"/>
    </row>
    <row r="39" spans="1:10" ht="70.5" x14ac:dyDescent="0.35">
      <c r="A39" s="551" t="s">
        <v>249</v>
      </c>
      <c r="B39" s="552" t="s">
        <v>600</v>
      </c>
      <c r="C39" s="553">
        <v>90.35</v>
      </c>
      <c r="D39" s="554" t="s">
        <v>601</v>
      </c>
      <c r="E39" s="361"/>
      <c r="F39" s="203"/>
      <c r="G39" s="357"/>
      <c r="H39" s="360"/>
      <c r="I39" s="359"/>
      <c r="J39" s="361"/>
    </row>
    <row r="40" spans="1:10" ht="98.5" x14ac:dyDescent="0.35">
      <c r="A40" s="551" t="s">
        <v>249</v>
      </c>
      <c r="B40" s="552" t="s">
        <v>602</v>
      </c>
      <c r="C40" s="553">
        <v>107.51</v>
      </c>
      <c r="D40" s="554" t="s">
        <v>603</v>
      </c>
      <c r="E40" s="361"/>
      <c r="F40" s="203"/>
      <c r="G40" s="357"/>
      <c r="H40" s="360"/>
      <c r="I40" s="359"/>
      <c r="J40" s="361"/>
    </row>
    <row r="41" spans="1:10" ht="56.5" x14ac:dyDescent="0.35">
      <c r="A41" s="551" t="s">
        <v>249</v>
      </c>
      <c r="B41" s="552" t="s">
        <v>604</v>
      </c>
      <c r="C41" s="553">
        <v>15.668799999999999</v>
      </c>
      <c r="D41" s="554" t="s">
        <v>605</v>
      </c>
      <c r="E41" s="361"/>
      <c r="F41" s="203"/>
      <c r="G41" s="357"/>
      <c r="H41" s="360"/>
      <c r="I41" s="359"/>
      <c r="J41" s="361"/>
    </row>
    <row r="42" spans="1:10" ht="70.5" x14ac:dyDescent="0.35">
      <c r="A42" s="551" t="s">
        <v>249</v>
      </c>
      <c r="B42" s="552" t="s">
        <v>606</v>
      </c>
      <c r="C42" s="553">
        <v>41.4176</v>
      </c>
      <c r="D42" s="554" t="s">
        <v>607</v>
      </c>
      <c r="E42" s="361"/>
      <c r="F42" s="203"/>
      <c r="G42" s="357"/>
      <c r="H42" s="360"/>
      <c r="I42" s="359"/>
      <c r="J42" s="361"/>
    </row>
    <row r="43" spans="1:10" ht="70.5" x14ac:dyDescent="0.35">
      <c r="A43" s="551" t="s">
        <v>249</v>
      </c>
      <c r="B43" s="552" t="s">
        <v>608</v>
      </c>
      <c r="C43" s="553">
        <v>22.3888</v>
      </c>
      <c r="D43" s="554" t="s">
        <v>609</v>
      </c>
      <c r="E43" s="361"/>
      <c r="F43" s="203"/>
      <c r="G43" s="357"/>
      <c r="H43" s="360"/>
      <c r="I43" s="359"/>
      <c r="J43" s="361"/>
    </row>
    <row r="44" spans="1:10" ht="84.5" x14ac:dyDescent="0.35">
      <c r="A44" s="551" t="s">
        <v>249</v>
      </c>
      <c r="B44" s="552" t="s">
        <v>610</v>
      </c>
      <c r="C44" s="553">
        <v>50.366399999999999</v>
      </c>
      <c r="D44" s="554" t="s">
        <v>611</v>
      </c>
      <c r="E44" s="361"/>
      <c r="F44" s="203"/>
      <c r="G44" s="357"/>
      <c r="H44" s="360"/>
      <c r="I44" s="359"/>
      <c r="J44" s="361"/>
    </row>
    <row r="45" spans="1:10" ht="70.5" x14ac:dyDescent="0.35">
      <c r="A45" s="551" t="s">
        <v>249</v>
      </c>
      <c r="B45" s="552" t="s">
        <v>612</v>
      </c>
      <c r="C45" s="553">
        <v>19.0288</v>
      </c>
      <c r="D45" s="554" t="s">
        <v>613</v>
      </c>
      <c r="E45" s="361"/>
      <c r="F45" s="203"/>
      <c r="G45" s="357"/>
      <c r="H45" s="360"/>
      <c r="I45" s="359"/>
      <c r="J45" s="361"/>
    </row>
    <row r="46" spans="1:10" ht="84.5" x14ac:dyDescent="0.35">
      <c r="A46" s="551" t="s">
        <v>249</v>
      </c>
      <c r="B46" s="552" t="s">
        <v>614</v>
      </c>
      <c r="C46" s="553">
        <v>64.299199999999999</v>
      </c>
      <c r="D46" s="554" t="s">
        <v>615</v>
      </c>
      <c r="E46" s="361"/>
      <c r="F46" s="203"/>
      <c r="G46" s="357"/>
      <c r="H46" s="360"/>
      <c r="I46" s="359"/>
      <c r="J46" s="361"/>
    </row>
    <row r="47" spans="1:10" ht="84.5" x14ac:dyDescent="0.35">
      <c r="A47" s="551" t="s">
        <v>249</v>
      </c>
      <c r="B47" s="552" t="s">
        <v>616</v>
      </c>
      <c r="C47" s="553">
        <v>23.4864</v>
      </c>
      <c r="D47" s="554" t="s">
        <v>617</v>
      </c>
      <c r="E47" s="361"/>
      <c r="F47" s="203"/>
      <c r="G47" s="357"/>
      <c r="H47" s="360"/>
      <c r="I47" s="359"/>
      <c r="J47" s="361"/>
    </row>
    <row r="48" spans="1:10" ht="126.5" x14ac:dyDescent="0.35">
      <c r="A48" s="551" t="s">
        <v>249</v>
      </c>
      <c r="B48" s="552" t="s">
        <v>618</v>
      </c>
      <c r="C48" s="553">
        <v>196.58879999999999</v>
      </c>
      <c r="D48" s="554" t="s">
        <v>619</v>
      </c>
      <c r="E48" s="361"/>
      <c r="F48" s="203"/>
      <c r="G48" s="357"/>
      <c r="H48" s="360"/>
      <c r="I48" s="359"/>
      <c r="J48" s="361"/>
    </row>
    <row r="49" spans="1:10" ht="84.5" x14ac:dyDescent="0.35">
      <c r="A49" s="551" t="s">
        <v>249</v>
      </c>
      <c r="B49" s="552" t="s">
        <v>620</v>
      </c>
      <c r="C49" s="553">
        <v>19.0288</v>
      </c>
      <c r="D49" s="554" t="s">
        <v>621</v>
      </c>
      <c r="E49" s="361"/>
      <c r="F49" s="203"/>
      <c r="G49" s="357"/>
      <c r="H49" s="360"/>
      <c r="I49" s="359"/>
      <c r="J49" s="361"/>
    </row>
    <row r="50" spans="1:10" ht="56.5" x14ac:dyDescent="0.35">
      <c r="A50" s="551" t="s">
        <v>249</v>
      </c>
      <c r="B50" s="552" t="s">
        <v>622</v>
      </c>
      <c r="C50" s="553">
        <v>31.348800000000001</v>
      </c>
      <c r="D50" s="554" t="s">
        <v>623</v>
      </c>
      <c r="E50" s="361"/>
      <c r="F50" s="203"/>
      <c r="G50" s="357"/>
      <c r="H50" s="360"/>
      <c r="I50" s="359"/>
      <c r="J50" s="361"/>
    </row>
    <row r="51" spans="1:10" ht="126.5" x14ac:dyDescent="0.35">
      <c r="A51" s="551" t="s">
        <v>249</v>
      </c>
      <c r="B51" s="552" t="s">
        <v>624</v>
      </c>
      <c r="C51" s="553">
        <v>39.188800000000001</v>
      </c>
      <c r="D51" s="554" t="s">
        <v>625</v>
      </c>
      <c r="E51" s="361"/>
      <c r="F51" s="203"/>
      <c r="G51" s="357"/>
      <c r="H51" s="360"/>
      <c r="I51" s="359"/>
      <c r="J51" s="361"/>
    </row>
    <row r="52" spans="1:10" ht="70.5" x14ac:dyDescent="0.35">
      <c r="A52" s="551" t="s">
        <v>249</v>
      </c>
      <c r="B52" s="552" t="s">
        <v>626</v>
      </c>
      <c r="C52" s="553">
        <v>17.236799999999999</v>
      </c>
      <c r="D52" s="554" t="s">
        <v>627</v>
      </c>
      <c r="E52" s="361"/>
      <c r="F52" s="203"/>
      <c r="G52" s="357"/>
      <c r="H52" s="360"/>
      <c r="I52" s="359"/>
      <c r="J52" s="361"/>
    </row>
    <row r="53" spans="1:10" ht="70.5" x14ac:dyDescent="0.35">
      <c r="A53" s="551" t="s">
        <v>249</v>
      </c>
      <c r="B53" s="552" t="s">
        <v>628</v>
      </c>
      <c r="C53" s="553">
        <v>40.308799999999998</v>
      </c>
      <c r="D53" s="554" t="s">
        <v>629</v>
      </c>
      <c r="E53" s="361"/>
      <c r="F53" s="203"/>
      <c r="G53" s="357"/>
      <c r="H53" s="360"/>
      <c r="I53" s="359"/>
      <c r="J53" s="361"/>
    </row>
    <row r="54" spans="1:10" ht="84.5" x14ac:dyDescent="0.35">
      <c r="A54" s="551" t="s">
        <v>249</v>
      </c>
      <c r="B54" s="552" t="s">
        <v>630</v>
      </c>
      <c r="C54" s="553">
        <v>12.3088</v>
      </c>
      <c r="D54" s="554" t="s">
        <v>631</v>
      </c>
      <c r="E54" s="361"/>
      <c r="F54" s="203"/>
      <c r="G54" s="357"/>
      <c r="H54" s="360"/>
      <c r="I54" s="359"/>
      <c r="J54" s="361"/>
    </row>
    <row r="55" spans="1:10" ht="70.5" x14ac:dyDescent="0.35">
      <c r="A55" s="551" t="s">
        <v>249</v>
      </c>
      <c r="B55" s="552" t="s">
        <v>632</v>
      </c>
      <c r="C55" s="553">
        <v>23.508800000000001</v>
      </c>
      <c r="D55" s="554" t="s">
        <v>633</v>
      </c>
      <c r="E55" s="361"/>
      <c r="F55" s="203"/>
      <c r="G55" s="357"/>
      <c r="H55" s="360"/>
      <c r="I55" s="359"/>
      <c r="J55" s="361"/>
    </row>
    <row r="56" spans="1:10" ht="98.5" x14ac:dyDescent="0.35">
      <c r="A56" s="551" t="s">
        <v>249</v>
      </c>
      <c r="B56" s="552" t="s">
        <v>634</v>
      </c>
      <c r="C56" s="553">
        <v>21.268799999999999</v>
      </c>
      <c r="D56" s="554" t="s">
        <v>635</v>
      </c>
      <c r="E56" s="361"/>
      <c r="F56" s="203"/>
      <c r="G56" s="357"/>
      <c r="H56" s="360"/>
      <c r="I56" s="359"/>
      <c r="J56" s="361"/>
    </row>
    <row r="57" spans="1:10" ht="56.5" x14ac:dyDescent="0.35">
      <c r="A57" s="551" t="s">
        <v>249</v>
      </c>
      <c r="B57" s="552" t="s">
        <v>636</v>
      </c>
      <c r="C57" s="553">
        <v>18.468800000000002</v>
      </c>
      <c r="D57" s="554" t="s">
        <v>637</v>
      </c>
      <c r="E57" s="361"/>
      <c r="F57" s="203"/>
      <c r="G57" s="357"/>
      <c r="H57" s="360"/>
      <c r="I57" s="359"/>
      <c r="J57" s="361"/>
    </row>
    <row r="58" spans="1:10" ht="28.5" x14ac:dyDescent="0.35">
      <c r="A58" s="551" t="s">
        <v>249</v>
      </c>
      <c r="B58" s="552" t="s">
        <v>638</v>
      </c>
      <c r="C58" s="553">
        <v>37.818800000000003</v>
      </c>
      <c r="D58" s="554" t="s">
        <v>639</v>
      </c>
      <c r="E58" s="361"/>
      <c r="F58" s="203"/>
      <c r="G58" s="357"/>
      <c r="H58" s="360"/>
      <c r="I58" s="359"/>
      <c r="J58" s="361"/>
    </row>
    <row r="59" spans="1:10" ht="28.5" x14ac:dyDescent="0.35">
      <c r="A59" s="551" t="s">
        <v>249</v>
      </c>
      <c r="B59" s="552" t="s">
        <v>640</v>
      </c>
      <c r="C59" s="553">
        <v>55.977600000000002</v>
      </c>
      <c r="D59" s="554" t="s">
        <v>641</v>
      </c>
      <c r="E59" s="361"/>
      <c r="F59" s="203"/>
      <c r="G59" s="357"/>
      <c r="H59" s="360"/>
      <c r="I59" s="359"/>
      <c r="J59" s="361"/>
    </row>
    <row r="60" spans="1:10" ht="70.5" x14ac:dyDescent="0.35">
      <c r="A60" s="551" t="s">
        <v>249</v>
      </c>
      <c r="B60" s="552" t="s">
        <v>642</v>
      </c>
      <c r="C60" s="553">
        <v>20.148800000000001</v>
      </c>
      <c r="D60" s="554" t="s">
        <v>643</v>
      </c>
      <c r="E60" s="361"/>
      <c r="F60" s="203"/>
      <c r="G60" s="357"/>
      <c r="H60" s="360"/>
      <c r="I60" s="359"/>
      <c r="J60" s="361"/>
    </row>
    <row r="61" spans="1:10" ht="70.5" x14ac:dyDescent="0.35">
      <c r="A61" s="551" t="s">
        <v>249</v>
      </c>
      <c r="B61" s="552" t="s">
        <v>644</v>
      </c>
      <c r="C61" s="553">
        <v>14.5488</v>
      </c>
      <c r="D61" s="554" t="s">
        <v>645</v>
      </c>
      <c r="E61" s="361"/>
      <c r="F61" s="203"/>
      <c r="G61" s="357"/>
      <c r="H61" s="360"/>
      <c r="I61" s="359"/>
      <c r="J61" s="361"/>
    </row>
    <row r="62" spans="1:10" ht="28.5" x14ac:dyDescent="0.35">
      <c r="A62" s="551" t="s">
        <v>249</v>
      </c>
      <c r="B62" s="552" t="s">
        <v>646</v>
      </c>
      <c r="C62" s="553">
        <v>784.74210000000005</v>
      </c>
      <c r="D62" s="554" t="s">
        <v>647</v>
      </c>
      <c r="E62" s="361"/>
      <c r="F62" s="203"/>
      <c r="G62" s="357"/>
      <c r="H62" s="360"/>
      <c r="I62" s="359"/>
      <c r="J62" s="361"/>
    </row>
    <row r="63" spans="1:10" ht="28.5" x14ac:dyDescent="0.35">
      <c r="A63" s="551" t="s">
        <v>249</v>
      </c>
      <c r="B63" s="552" t="s">
        <v>648</v>
      </c>
      <c r="C63" s="553">
        <v>125.47580000000001</v>
      </c>
      <c r="D63" s="554" t="s">
        <v>649</v>
      </c>
      <c r="E63" s="361"/>
      <c r="F63" s="203"/>
      <c r="G63" s="357"/>
      <c r="H63" s="360"/>
      <c r="I63" s="359"/>
      <c r="J63" s="361"/>
    </row>
    <row r="64" spans="1:10" ht="28.5" x14ac:dyDescent="0.35">
      <c r="A64" s="551" t="s">
        <v>249</v>
      </c>
      <c r="B64" s="552" t="s">
        <v>650</v>
      </c>
      <c r="C64" s="553">
        <v>25.081160000000001</v>
      </c>
      <c r="D64" s="554" t="s">
        <v>649</v>
      </c>
      <c r="E64" s="361"/>
      <c r="F64" s="203"/>
      <c r="G64" s="357"/>
      <c r="H64" s="360"/>
      <c r="I64" s="359"/>
      <c r="J64" s="361"/>
    </row>
    <row r="65" spans="1:10" ht="56.5" x14ac:dyDescent="0.35">
      <c r="A65" s="551" t="s">
        <v>249</v>
      </c>
      <c r="B65" s="552" t="s">
        <v>651</v>
      </c>
      <c r="C65" s="553">
        <v>329.59809999999999</v>
      </c>
      <c r="D65" s="554" t="s">
        <v>652</v>
      </c>
      <c r="E65" s="361"/>
      <c r="F65" s="203"/>
      <c r="G65" s="357"/>
      <c r="H65" s="360"/>
      <c r="I65" s="359"/>
      <c r="J65" s="361"/>
    </row>
    <row r="66" spans="1:10" ht="56.5" x14ac:dyDescent="0.35">
      <c r="A66" s="551" t="s">
        <v>249</v>
      </c>
      <c r="B66" s="552" t="s">
        <v>653</v>
      </c>
      <c r="C66" s="553">
        <v>174.6019</v>
      </c>
      <c r="D66" s="554" t="s">
        <v>652</v>
      </c>
      <c r="E66" s="361"/>
      <c r="F66" s="203"/>
      <c r="G66" s="357"/>
      <c r="H66" s="360"/>
      <c r="I66" s="359"/>
      <c r="J66" s="361"/>
    </row>
    <row r="67" spans="1:10" ht="42.5" x14ac:dyDescent="0.35">
      <c r="A67" s="551" t="s">
        <v>249</v>
      </c>
      <c r="B67" s="552" t="s">
        <v>654</v>
      </c>
      <c r="C67" s="553">
        <v>77.078019999999995</v>
      </c>
      <c r="D67" s="554" t="s">
        <v>652</v>
      </c>
      <c r="E67" s="361"/>
      <c r="F67" s="203"/>
      <c r="G67" s="357"/>
      <c r="H67" s="360"/>
      <c r="I67" s="359"/>
      <c r="J67" s="361"/>
    </row>
    <row r="68" spans="1:10" ht="42.5" x14ac:dyDescent="0.35">
      <c r="A68" s="551" t="s">
        <v>249</v>
      </c>
      <c r="B68" s="552" t="s">
        <v>655</v>
      </c>
      <c r="C68" s="553">
        <v>134.77449999999999</v>
      </c>
      <c r="D68" s="554" t="s">
        <v>652</v>
      </c>
      <c r="E68" s="361"/>
      <c r="F68" s="203"/>
      <c r="G68" s="357"/>
      <c r="H68" s="360"/>
      <c r="I68" s="359"/>
      <c r="J68" s="361"/>
    </row>
    <row r="69" spans="1:10" ht="56.5" x14ac:dyDescent="0.35">
      <c r="A69" s="551" t="s">
        <v>249</v>
      </c>
      <c r="B69" s="552" t="s">
        <v>656</v>
      </c>
      <c r="C69" s="553">
        <v>40.499569999999999</v>
      </c>
      <c r="D69" s="554" t="s">
        <v>652</v>
      </c>
      <c r="E69" s="361"/>
      <c r="F69" s="203"/>
      <c r="G69" s="357"/>
      <c r="H69" s="360"/>
      <c r="I69" s="359"/>
      <c r="J69" s="361"/>
    </row>
    <row r="70" spans="1:10" ht="28.5" x14ac:dyDescent="0.35">
      <c r="A70" s="551" t="s">
        <v>249</v>
      </c>
      <c r="B70" s="552" t="s">
        <v>657</v>
      </c>
      <c r="C70" s="553">
        <v>97.131739999999994</v>
      </c>
      <c r="D70" s="554" t="s">
        <v>658</v>
      </c>
      <c r="E70" s="361"/>
      <c r="F70" s="203"/>
      <c r="G70" s="357"/>
      <c r="H70" s="360"/>
      <c r="I70" s="359"/>
      <c r="J70" s="361"/>
    </row>
    <row r="71" spans="1:10" ht="28.5" x14ac:dyDescent="0.35">
      <c r="A71" s="551" t="s">
        <v>249</v>
      </c>
      <c r="B71" s="552" t="s">
        <v>659</v>
      </c>
      <c r="C71" s="553">
        <v>250.7628</v>
      </c>
      <c r="D71" s="554" t="s">
        <v>660</v>
      </c>
      <c r="E71" s="361"/>
      <c r="F71" s="203"/>
      <c r="G71" s="357"/>
      <c r="H71" s="360"/>
      <c r="I71" s="359"/>
      <c r="J71" s="361"/>
    </row>
    <row r="72" spans="1:10" x14ac:dyDescent="0.35">
      <c r="A72" s="357"/>
      <c r="B72" s="358"/>
      <c r="C72" s="359"/>
      <c r="D72" s="360"/>
      <c r="E72" s="361"/>
      <c r="F72" s="203"/>
      <c r="G72" s="357"/>
      <c r="H72" s="360"/>
      <c r="I72" s="359"/>
      <c r="J72" s="361"/>
    </row>
    <row r="73" spans="1:10" x14ac:dyDescent="0.35">
      <c r="A73" s="357"/>
      <c r="B73" s="358"/>
      <c r="C73" s="359"/>
      <c r="D73" s="360"/>
      <c r="E73" s="361"/>
      <c r="F73" s="203"/>
      <c r="G73" s="357"/>
      <c r="H73" s="360"/>
      <c r="I73" s="359"/>
      <c r="J73" s="361"/>
    </row>
    <row r="74" spans="1:10" x14ac:dyDescent="0.35">
      <c r="A74" s="357"/>
      <c r="B74" s="358"/>
      <c r="C74" s="359"/>
      <c r="D74" s="360"/>
      <c r="E74" s="361"/>
      <c r="F74" s="203"/>
      <c r="G74" s="357"/>
      <c r="H74" s="360"/>
      <c r="I74" s="359"/>
      <c r="J74" s="361"/>
    </row>
    <row r="75" spans="1:10" x14ac:dyDescent="0.35">
      <c r="A75" s="357"/>
      <c r="B75" s="358"/>
      <c r="C75" s="359"/>
      <c r="D75" s="360"/>
      <c r="E75" s="361"/>
      <c r="F75" s="203"/>
      <c r="G75" s="357"/>
      <c r="H75" s="360"/>
      <c r="I75" s="359"/>
      <c r="J75" s="361"/>
    </row>
    <row r="76" spans="1:10" x14ac:dyDescent="0.35">
      <c r="A76" s="357"/>
      <c r="B76" s="358"/>
      <c r="C76" s="359"/>
      <c r="D76" s="360"/>
      <c r="E76" s="361"/>
      <c r="F76" s="203"/>
      <c r="G76" s="357"/>
      <c r="H76" s="360"/>
      <c r="I76" s="359"/>
      <c r="J76" s="361"/>
    </row>
    <row r="77" spans="1:10" x14ac:dyDescent="0.35">
      <c r="A77" s="357"/>
      <c r="B77" s="358"/>
      <c r="C77" s="359"/>
      <c r="D77" s="360"/>
      <c r="E77" s="361"/>
      <c r="F77" s="203"/>
      <c r="G77" s="357"/>
      <c r="H77" s="360"/>
      <c r="I77" s="359"/>
      <c r="J77" s="361"/>
    </row>
    <row r="78" spans="1:10" x14ac:dyDescent="0.35">
      <c r="A78" s="357"/>
      <c r="B78" s="358"/>
      <c r="C78" s="359"/>
      <c r="D78" s="360"/>
      <c r="E78" s="361"/>
      <c r="F78" s="203"/>
      <c r="G78" s="357"/>
      <c r="H78" s="360"/>
      <c r="I78" s="359"/>
      <c r="J78" s="361"/>
    </row>
    <row r="79" spans="1:10" x14ac:dyDescent="0.35">
      <c r="A79" s="357"/>
      <c r="B79" s="358"/>
      <c r="C79" s="359"/>
      <c r="D79" s="360"/>
      <c r="E79" s="361"/>
      <c r="F79" s="203"/>
      <c r="G79" s="357"/>
      <c r="H79" s="360"/>
      <c r="I79" s="359"/>
      <c r="J79" s="361"/>
    </row>
    <row r="80" spans="1:10" x14ac:dyDescent="0.35">
      <c r="A80" s="357"/>
      <c r="B80" s="358"/>
      <c r="C80" s="359"/>
      <c r="D80" s="360"/>
      <c r="E80" s="361"/>
      <c r="F80" s="203"/>
      <c r="G80" s="357"/>
      <c r="H80" s="360"/>
      <c r="I80" s="359"/>
      <c r="J80" s="361"/>
    </row>
    <row r="81" spans="1:10" x14ac:dyDescent="0.35">
      <c r="A81" s="357"/>
      <c r="B81" s="358"/>
      <c r="C81" s="359"/>
      <c r="D81" s="360"/>
      <c r="E81" s="361"/>
      <c r="F81" s="203"/>
      <c r="G81" s="357"/>
      <c r="H81" s="360"/>
      <c r="I81" s="359"/>
      <c r="J81" s="361"/>
    </row>
    <row r="82" spans="1:10" x14ac:dyDescent="0.35">
      <c r="A82" s="357"/>
      <c r="B82" s="358"/>
      <c r="C82" s="359"/>
      <c r="D82" s="360"/>
      <c r="E82" s="361"/>
      <c r="F82" s="203"/>
      <c r="G82" s="357"/>
      <c r="H82" s="360"/>
      <c r="I82" s="359"/>
      <c r="J82" s="361"/>
    </row>
    <row r="83" spans="1:10" x14ac:dyDescent="0.35">
      <c r="A83" s="357"/>
      <c r="B83" s="358"/>
      <c r="C83" s="359"/>
      <c r="D83" s="360"/>
      <c r="E83" s="361"/>
      <c r="F83" s="203"/>
      <c r="G83" s="357"/>
      <c r="H83" s="360"/>
      <c r="I83" s="359"/>
      <c r="J83" s="361"/>
    </row>
    <row r="84" spans="1:10" x14ac:dyDescent="0.35">
      <c r="A84" s="357"/>
      <c r="B84" s="358"/>
      <c r="C84" s="359"/>
      <c r="D84" s="360"/>
      <c r="E84" s="361"/>
      <c r="F84" s="203"/>
      <c r="G84" s="357"/>
      <c r="H84" s="360"/>
      <c r="I84" s="359"/>
      <c r="J84" s="361"/>
    </row>
    <row r="85" spans="1:10" x14ac:dyDescent="0.35">
      <c r="A85" s="357"/>
      <c r="B85" s="358"/>
      <c r="C85" s="359"/>
      <c r="D85" s="360"/>
      <c r="E85" s="361"/>
      <c r="F85" s="203"/>
      <c r="G85" s="357"/>
      <c r="H85" s="360"/>
      <c r="I85" s="359"/>
      <c r="J85" s="361"/>
    </row>
    <row r="86" spans="1:10" x14ac:dyDescent="0.35">
      <c r="A86" s="357"/>
      <c r="B86" s="358"/>
      <c r="C86" s="359"/>
      <c r="D86" s="360"/>
      <c r="E86" s="361"/>
      <c r="F86" s="203"/>
      <c r="G86" s="357"/>
      <c r="H86" s="360"/>
      <c r="I86" s="359"/>
      <c r="J86" s="361"/>
    </row>
    <row r="87" spans="1:10" x14ac:dyDescent="0.35">
      <c r="A87" s="357"/>
      <c r="B87" s="358"/>
      <c r="C87" s="359"/>
      <c r="D87" s="360"/>
      <c r="E87" s="361"/>
      <c r="F87" s="203"/>
      <c r="G87" s="357"/>
      <c r="H87" s="360"/>
      <c r="I87" s="359"/>
      <c r="J87" s="361"/>
    </row>
    <row r="88" spans="1:10" x14ac:dyDescent="0.35">
      <c r="A88" s="357"/>
      <c r="B88" s="358"/>
      <c r="C88" s="359"/>
      <c r="D88" s="360"/>
      <c r="E88" s="361"/>
      <c r="F88" s="203"/>
      <c r="G88" s="357"/>
      <c r="H88" s="360"/>
      <c r="I88" s="359"/>
      <c r="J88" s="361"/>
    </row>
    <row r="89" spans="1:10" x14ac:dyDescent="0.35">
      <c r="A89" s="357"/>
      <c r="B89" s="358"/>
      <c r="C89" s="359"/>
      <c r="D89" s="360"/>
      <c r="E89" s="361"/>
      <c r="F89" s="203"/>
      <c r="G89" s="357"/>
      <c r="H89" s="360"/>
      <c r="I89" s="359"/>
      <c r="J89" s="361"/>
    </row>
    <row r="90" spans="1:10" x14ac:dyDescent="0.35">
      <c r="A90" s="357"/>
      <c r="B90" s="358"/>
      <c r="C90" s="359"/>
      <c r="D90" s="360"/>
      <c r="E90" s="361"/>
      <c r="F90" s="203"/>
      <c r="G90" s="357"/>
      <c r="H90" s="360"/>
      <c r="I90" s="359"/>
      <c r="J90" s="361"/>
    </row>
    <row r="91" spans="1:10" x14ac:dyDescent="0.35">
      <c r="A91" s="357"/>
      <c r="B91" s="358"/>
      <c r="C91" s="359"/>
      <c r="D91" s="360"/>
      <c r="E91" s="361"/>
      <c r="F91" s="203"/>
      <c r="G91" s="357"/>
      <c r="H91" s="360"/>
      <c r="I91" s="359"/>
      <c r="J91" s="361"/>
    </row>
    <row r="92" spans="1:10" x14ac:dyDescent="0.35">
      <c r="A92" s="357"/>
      <c r="B92" s="358"/>
      <c r="C92" s="359"/>
      <c r="D92" s="360"/>
      <c r="E92" s="361"/>
      <c r="F92" s="203"/>
      <c r="G92" s="357"/>
      <c r="H92" s="360"/>
      <c r="I92" s="359"/>
      <c r="J92" s="361"/>
    </row>
    <row r="93" spans="1:10" x14ac:dyDescent="0.35">
      <c r="A93" s="357"/>
      <c r="B93" s="358"/>
      <c r="C93" s="359"/>
      <c r="D93" s="360"/>
      <c r="E93" s="361"/>
      <c r="F93" s="203"/>
      <c r="G93" s="357"/>
      <c r="H93" s="360"/>
      <c r="I93" s="359"/>
      <c r="J93" s="361"/>
    </row>
    <row r="94" spans="1:10" x14ac:dyDescent="0.35">
      <c r="A94" s="357"/>
      <c r="B94" s="358"/>
      <c r="C94" s="359"/>
      <c r="D94" s="360"/>
      <c r="E94" s="361"/>
      <c r="F94" s="203"/>
      <c r="G94" s="357"/>
      <c r="H94" s="360"/>
      <c r="I94" s="359"/>
      <c r="J94" s="361"/>
    </row>
    <row r="95" spans="1:10" x14ac:dyDescent="0.35">
      <c r="A95" s="357"/>
      <c r="B95" s="358"/>
      <c r="C95" s="359"/>
      <c r="D95" s="360"/>
      <c r="E95" s="361"/>
      <c r="F95" s="203"/>
      <c r="G95" s="357"/>
      <c r="H95" s="360"/>
      <c r="I95" s="359"/>
      <c r="J95" s="361"/>
    </row>
    <row r="96" spans="1:10" x14ac:dyDescent="0.35">
      <c r="A96" s="357"/>
      <c r="B96" s="358"/>
      <c r="C96" s="359"/>
      <c r="D96" s="360"/>
      <c r="E96" s="361"/>
      <c r="F96" s="203"/>
      <c r="G96" s="357"/>
      <c r="H96" s="360"/>
      <c r="I96" s="359"/>
      <c r="J96" s="361"/>
    </row>
    <row r="97" spans="1:10" x14ac:dyDescent="0.35">
      <c r="A97" s="357"/>
      <c r="B97" s="358"/>
      <c r="C97" s="359"/>
      <c r="D97" s="360"/>
      <c r="E97" s="361"/>
      <c r="F97" s="203"/>
      <c r="G97" s="357"/>
      <c r="H97" s="360"/>
      <c r="I97" s="359"/>
      <c r="J97" s="361"/>
    </row>
    <row r="98" spans="1:10" x14ac:dyDescent="0.35">
      <c r="A98" s="357"/>
      <c r="B98" s="358"/>
      <c r="C98" s="359"/>
      <c r="D98" s="360"/>
      <c r="E98" s="361"/>
      <c r="F98" s="203"/>
      <c r="G98" s="357"/>
      <c r="H98" s="360"/>
      <c r="I98" s="359"/>
      <c r="J98" s="361"/>
    </row>
    <row r="99" spans="1:10" x14ac:dyDescent="0.35">
      <c r="A99" s="357"/>
      <c r="B99" s="358"/>
      <c r="C99" s="359"/>
      <c r="D99" s="360"/>
      <c r="E99" s="361"/>
      <c r="F99" s="203"/>
      <c r="G99" s="357"/>
      <c r="H99" s="360"/>
      <c r="I99" s="359"/>
      <c r="J99" s="361"/>
    </row>
    <row r="100" spans="1:10" x14ac:dyDescent="0.35">
      <c r="A100" s="357"/>
      <c r="B100" s="358"/>
      <c r="C100" s="359"/>
      <c r="D100" s="360"/>
      <c r="E100" s="361"/>
      <c r="F100" s="203"/>
      <c r="G100" s="357"/>
      <c r="H100" s="360"/>
      <c r="I100" s="359"/>
      <c r="J100" s="361"/>
    </row>
    <row r="101" spans="1:10" x14ac:dyDescent="0.35">
      <c r="A101" s="357"/>
      <c r="B101" s="358"/>
      <c r="C101" s="359"/>
      <c r="D101" s="360"/>
      <c r="E101" s="361"/>
      <c r="F101" s="203"/>
      <c r="G101" s="357"/>
      <c r="H101" s="360"/>
      <c r="I101" s="359"/>
      <c r="J101" s="361"/>
    </row>
    <row r="102" spans="1:10" x14ac:dyDescent="0.35">
      <c r="A102" s="357"/>
      <c r="B102" s="358"/>
      <c r="C102" s="359"/>
      <c r="D102" s="360"/>
      <c r="E102" s="361"/>
      <c r="F102" s="203"/>
      <c r="G102" s="357"/>
      <c r="H102" s="360"/>
      <c r="I102" s="359"/>
      <c r="J102" s="361"/>
    </row>
    <row r="103" spans="1:10" x14ac:dyDescent="0.35">
      <c r="A103" s="357"/>
      <c r="B103" s="358"/>
      <c r="C103" s="359"/>
      <c r="D103" s="360"/>
      <c r="E103" s="361"/>
      <c r="F103" s="203"/>
      <c r="G103" s="357"/>
      <c r="H103" s="360"/>
      <c r="I103" s="359"/>
      <c r="J103" s="361"/>
    </row>
    <row r="104" spans="1:10" x14ac:dyDescent="0.35">
      <c r="A104" s="357"/>
      <c r="B104" s="358"/>
      <c r="C104" s="359"/>
      <c r="D104" s="360"/>
      <c r="E104" s="361"/>
      <c r="F104" s="203"/>
      <c r="G104" s="357"/>
      <c r="H104" s="360"/>
      <c r="I104" s="359"/>
      <c r="J104" s="361"/>
    </row>
    <row r="105" spans="1:10" x14ac:dyDescent="0.35">
      <c r="A105" s="357"/>
      <c r="B105" s="358"/>
      <c r="C105" s="359"/>
      <c r="D105" s="360"/>
      <c r="E105" s="361"/>
      <c r="F105" s="203"/>
      <c r="G105" s="357"/>
      <c r="H105" s="360"/>
      <c r="I105" s="359"/>
      <c r="J105" s="361"/>
    </row>
    <row r="106" spans="1:10" x14ac:dyDescent="0.35">
      <c r="A106" s="357"/>
      <c r="B106" s="358"/>
      <c r="C106" s="359"/>
      <c r="D106" s="360"/>
      <c r="E106" s="361"/>
      <c r="F106" s="203"/>
      <c r="G106" s="357"/>
      <c r="H106" s="360"/>
      <c r="I106" s="359"/>
      <c r="J106" s="361"/>
    </row>
    <row r="107" spans="1:10" x14ac:dyDescent="0.35">
      <c r="A107" s="357"/>
      <c r="B107" s="358"/>
      <c r="C107" s="359"/>
      <c r="D107" s="360"/>
      <c r="E107" s="361"/>
      <c r="F107" s="203"/>
      <c r="G107" s="357"/>
      <c r="H107" s="360"/>
      <c r="I107" s="359"/>
      <c r="J107" s="361"/>
    </row>
    <row r="108" spans="1:10" x14ac:dyDescent="0.35">
      <c r="A108" s="357"/>
      <c r="B108" s="358"/>
      <c r="C108" s="359"/>
      <c r="D108" s="360"/>
      <c r="E108" s="361"/>
      <c r="F108" s="203"/>
      <c r="G108" s="357"/>
      <c r="H108" s="360"/>
      <c r="I108" s="359"/>
      <c r="J108" s="361"/>
    </row>
    <row r="109" spans="1:10" x14ac:dyDescent="0.35">
      <c r="A109" s="357"/>
      <c r="B109" s="358"/>
      <c r="C109" s="359"/>
      <c r="D109" s="360"/>
      <c r="E109" s="361"/>
      <c r="F109" s="203"/>
      <c r="G109" s="357"/>
      <c r="H109" s="360"/>
      <c r="I109" s="359"/>
      <c r="J109" s="361"/>
    </row>
    <row r="110" spans="1:10" x14ac:dyDescent="0.35">
      <c r="A110" s="357"/>
      <c r="B110" s="358"/>
      <c r="C110" s="359"/>
      <c r="D110" s="360"/>
      <c r="E110" s="361"/>
      <c r="F110" s="203"/>
      <c r="G110" s="357"/>
      <c r="H110" s="360"/>
      <c r="I110" s="359"/>
      <c r="J110" s="361"/>
    </row>
    <row r="111" spans="1:10" x14ac:dyDescent="0.35">
      <c r="A111" s="357"/>
      <c r="B111" s="358"/>
      <c r="C111" s="359"/>
      <c r="D111" s="360"/>
      <c r="E111" s="361"/>
      <c r="F111" s="203"/>
      <c r="G111" s="357"/>
      <c r="H111" s="360"/>
      <c r="I111" s="359"/>
      <c r="J111" s="361"/>
    </row>
    <row r="112" spans="1:10" x14ac:dyDescent="0.35">
      <c r="A112" s="357"/>
      <c r="B112" s="358"/>
      <c r="C112" s="359"/>
      <c r="D112" s="360"/>
      <c r="E112" s="361"/>
      <c r="F112" s="203"/>
      <c r="G112" s="357"/>
      <c r="H112" s="360"/>
      <c r="I112" s="359"/>
      <c r="J112" s="361"/>
    </row>
    <row r="113" spans="1:10" x14ac:dyDescent="0.35">
      <c r="A113" s="357"/>
      <c r="B113" s="358"/>
      <c r="C113" s="359"/>
      <c r="D113" s="360"/>
      <c r="E113" s="361"/>
      <c r="F113" s="203"/>
      <c r="G113" s="357"/>
      <c r="H113" s="360"/>
      <c r="I113" s="359"/>
      <c r="J113" s="361"/>
    </row>
    <row r="114" spans="1:10" x14ac:dyDescent="0.35">
      <c r="A114" s="357"/>
      <c r="B114" s="358"/>
      <c r="C114" s="359"/>
      <c r="D114" s="360"/>
      <c r="E114" s="361"/>
      <c r="F114" s="203"/>
      <c r="G114" s="357"/>
      <c r="H114" s="360"/>
      <c r="I114" s="359"/>
      <c r="J114" s="361"/>
    </row>
    <row r="115" spans="1:10" x14ac:dyDescent="0.35">
      <c r="A115" s="357"/>
      <c r="B115" s="358"/>
      <c r="C115" s="359"/>
      <c r="D115" s="360"/>
      <c r="E115" s="361"/>
      <c r="F115" s="203"/>
      <c r="G115" s="357"/>
      <c r="H115" s="360"/>
      <c r="I115" s="359"/>
      <c r="J115" s="361"/>
    </row>
    <row r="116" spans="1:10" x14ac:dyDescent="0.35">
      <c r="A116" s="357"/>
      <c r="B116" s="358"/>
      <c r="C116" s="359"/>
      <c r="D116" s="360"/>
      <c r="E116" s="361"/>
      <c r="F116" s="203"/>
      <c r="G116" s="357"/>
      <c r="H116" s="360"/>
      <c r="I116" s="359"/>
      <c r="J116" s="361"/>
    </row>
    <row r="117" spans="1:10" x14ac:dyDescent="0.35">
      <c r="A117" s="357"/>
      <c r="B117" s="358"/>
      <c r="C117" s="359"/>
      <c r="D117" s="360"/>
      <c r="E117" s="361"/>
      <c r="F117" s="203"/>
      <c r="G117" s="357"/>
      <c r="H117" s="360"/>
      <c r="I117" s="359"/>
      <c r="J117" s="361"/>
    </row>
    <row r="118" spans="1:10" x14ac:dyDescent="0.35">
      <c r="A118" s="357"/>
      <c r="B118" s="358"/>
      <c r="C118" s="359"/>
      <c r="D118" s="360"/>
      <c r="E118" s="361"/>
      <c r="F118" s="203"/>
      <c r="G118" s="357"/>
      <c r="H118" s="360"/>
      <c r="I118" s="359"/>
      <c r="J118" s="361"/>
    </row>
    <row r="119" spans="1:10" x14ac:dyDescent="0.35">
      <c r="A119" s="357"/>
      <c r="B119" s="358"/>
      <c r="C119" s="359"/>
      <c r="D119" s="360"/>
      <c r="E119" s="361"/>
      <c r="F119" s="203"/>
      <c r="G119" s="357"/>
      <c r="H119" s="360"/>
      <c r="I119" s="359"/>
      <c r="J119" s="361"/>
    </row>
    <row r="120" spans="1:10" x14ac:dyDescent="0.35">
      <c r="A120" s="357"/>
      <c r="B120" s="358"/>
      <c r="C120" s="359"/>
      <c r="D120" s="360"/>
      <c r="E120" s="361"/>
      <c r="F120" s="203"/>
      <c r="G120" s="357"/>
      <c r="H120" s="360"/>
      <c r="I120" s="359"/>
      <c r="J120" s="361"/>
    </row>
    <row r="121" spans="1:10" x14ac:dyDescent="0.35">
      <c r="A121" s="357"/>
      <c r="B121" s="358"/>
      <c r="C121" s="359"/>
      <c r="D121" s="360"/>
      <c r="E121" s="361"/>
      <c r="F121" s="203"/>
      <c r="G121" s="357"/>
      <c r="H121" s="360"/>
      <c r="I121" s="359"/>
      <c r="J121" s="361"/>
    </row>
    <row r="122" spans="1:10" x14ac:dyDescent="0.35">
      <c r="A122" s="357"/>
      <c r="B122" s="358"/>
      <c r="C122" s="359"/>
      <c r="D122" s="360"/>
      <c r="E122" s="361"/>
      <c r="F122" s="203"/>
      <c r="G122" s="357"/>
      <c r="H122" s="360"/>
      <c r="I122" s="359"/>
      <c r="J122" s="361"/>
    </row>
    <row r="123" spans="1:10" x14ac:dyDescent="0.35">
      <c r="A123" s="357"/>
      <c r="B123" s="358"/>
      <c r="C123" s="359"/>
      <c r="D123" s="360"/>
      <c r="E123" s="361"/>
      <c r="F123" s="203"/>
      <c r="G123" s="357"/>
      <c r="H123" s="360"/>
      <c r="I123" s="359"/>
      <c r="J123" s="361"/>
    </row>
    <row r="124" spans="1:10" x14ac:dyDescent="0.35">
      <c r="A124" s="357"/>
      <c r="B124" s="358"/>
      <c r="C124" s="359"/>
      <c r="D124" s="360"/>
      <c r="E124" s="361"/>
      <c r="F124" s="203"/>
      <c r="G124" s="357"/>
      <c r="H124" s="360"/>
      <c r="I124" s="359"/>
      <c r="J124" s="361"/>
    </row>
    <row r="125" spans="1:10" x14ac:dyDescent="0.35">
      <c r="A125" s="357"/>
      <c r="B125" s="358"/>
      <c r="C125" s="359"/>
      <c r="D125" s="360"/>
      <c r="E125" s="361"/>
      <c r="F125" s="203"/>
      <c r="G125" s="357"/>
      <c r="H125" s="360"/>
      <c r="I125" s="359"/>
      <c r="J125" s="361"/>
    </row>
    <row r="126" spans="1:10" x14ac:dyDescent="0.35">
      <c r="A126" s="357"/>
      <c r="B126" s="358"/>
      <c r="C126" s="359"/>
      <c r="D126" s="360"/>
      <c r="E126" s="361"/>
      <c r="F126" s="203"/>
      <c r="G126" s="357"/>
      <c r="H126" s="360"/>
      <c r="I126" s="359"/>
      <c r="J126" s="361"/>
    </row>
    <row r="127" spans="1:10" x14ac:dyDescent="0.35">
      <c r="A127" s="357"/>
      <c r="B127" s="358"/>
      <c r="C127" s="359"/>
      <c r="D127" s="360"/>
      <c r="E127" s="361"/>
      <c r="F127" s="203"/>
      <c r="G127" s="357"/>
      <c r="H127" s="360"/>
      <c r="I127" s="359"/>
      <c r="J127" s="361"/>
    </row>
    <row r="128" spans="1:10" x14ac:dyDescent="0.35">
      <c r="A128" s="357"/>
      <c r="B128" s="358"/>
      <c r="C128" s="359"/>
      <c r="D128" s="360"/>
      <c r="E128" s="361"/>
      <c r="F128" s="203"/>
      <c r="G128" s="357"/>
      <c r="H128" s="360"/>
      <c r="I128" s="359"/>
      <c r="J128" s="361"/>
    </row>
    <row r="129" spans="1:10" x14ac:dyDescent="0.35">
      <c r="A129" s="357"/>
      <c r="B129" s="358"/>
      <c r="C129" s="359"/>
      <c r="D129" s="360"/>
      <c r="E129" s="361"/>
      <c r="F129" s="203"/>
      <c r="G129" s="357"/>
      <c r="H129" s="360"/>
      <c r="I129" s="359"/>
      <c r="J129" s="361"/>
    </row>
    <row r="130" spans="1:10" x14ac:dyDescent="0.35">
      <c r="A130" s="357"/>
      <c r="B130" s="358"/>
      <c r="C130" s="359"/>
      <c r="D130" s="360"/>
      <c r="E130" s="361"/>
      <c r="F130" s="203"/>
      <c r="G130" s="357"/>
      <c r="H130" s="360"/>
      <c r="I130" s="359"/>
      <c r="J130" s="361"/>
    </row>
    <row r="131" spans="1:10" x14ac:dyDescent="0.35">
      <c r="A131" s="357"/>
      <c r="B131" s="358"/>
      <c r="C131" s="359"/>
      <c r="D131" s="360"/>
      <c r="E131" s="361"/>
      <c r="F131" s="203"/>
      <c r="G131" s="357"/>
      <c r="H131" s="360"/>
      <c r="I131" s="359"/>
      <c r="J131" s="361"/>
    </row>
    <row r="132" spans="1:10" x14ac:dyDescent="0.35">
      <c r="A132" s="357"/>
      <c r="B132" s="358"/>
      <c r="C132" s="359"/>
      <c r="D132" s="360"/>
      <c r="E132" s="361"/>
      <c r="F132" s="203"/>
      <c r="G132" s="357"/>
      <c r="H132" s="360"/>
      <c r="I132" s="359"/>
      <c r="J132" s="361"/>
    </row>
    <row r="133" spans="1:10" x14ac:dyDescent="0.35">
      <c r="A133" s="357"/>
      <c r="B133" s="358"/>
      <c r="C133" s="359"/>
      <c r="D133" s="360"/>
      <c r="E133" s="361"/>
      <c r="F133" s="203"/>
      <c r="G133" s="357"/>
      <c r="H133" s="360"/>
      <c r="I133" s="359"/>
      <c r="J133" s="361"/>
    </row>
    <row r="134" spans="1:10" x14ac:dyDescent="0.35">
      <c r="A134" s="357"/>
      <c r="B134" s="358"/>
      <c r="C134" s="359"/>
      <c r="D134" s="360"/>
      <c r="E134" s="361"/>
      <c r="F134" s="203"/>
      <c r="G134" s="357"/>
      <c r="H134" s="360"/>
      <c r="I134" s="359"/>
      <c r="J134" s="361"/>
    </row>
    <row r="135" spans="1:10" x14ac:dyDescent="0.35">
      <c r="A135" s="357"/>
      <c r="B135" s="358"/>
      <c r="C135" s="359"/>
      <c r="D135" s="360"/>
      <c r="E135" s="361"/>
      <c r="F135" s="203"/>
      <c r="G135" s="357"/>
      <c r="H135" s="360"/>
      <c r="I135" s="359"/>
      <c r="J135" s="361"/>
    </row>
    <row r="136" spans="1:10" x14ac:dyDescent="0.35">
      <c r="A136" s="357"/>
      <c r="B136" s="360"/>
      <c r="C136" s="360"/>
      <c r="D136" s="360"/>
      <c r="E136" s="361"/>
      <c r="F136" s="203"/>
      <c r="G136" s="357"/>
      <c r="H136" s="360"/>
      <c r="I136" s="360"/>
      <c r="J136" s="361"/>
    </row>
    <row r="137" spans="1:10" x14ac:dyDescent="0.35">
      <c r="A137" s="362"/>
      <c r="B137" s="363"/>
      <c r="C137" s="363"/>
      <c r="D137" s="363"/>
      <c r="E137" s="364"/>
      <c r="G137" s="357"/>
      <c r="H137" s="363"/>
      <c r="I137" s="363"/>
      <c r="J137" s="364"/>
    </row>
  </sheetData>
  <sheetProtection algorithmName="SHA-512" hashValue="Sc6IKEwvcK2lVbV34on/2xl3lBV+sx17juqp8Z+c0uK/Rpw/76ipBZtk5faPJVgKH5e/Z41hDvGiDpgLx7G0Bw==" saltValue="7yOos/gZ1wgzIttq7mp4IQ==" spinCount="100000" sheet="1" objects="1" scenarios="1" formatCells="0" formatColumns="0" formatRows="0" insertRows="0" insertHyperlinks="0" deleteRows="0" sort="0"/>
  <mergeCells count="8">
    <mergeCell ref="A2:E2"/>
    <mergeCell ref="A3:E3"/>
    <mergeCell ref="A4:D4"/>
    <mergeCell ref="A6:E6"/>
    <mergeCell ref="G6:J6"/>
    <mergeCell ref="G3:J3"/>
    <mergeCell ref="G2:J2"/>
    <mergeCell ref="A5:E5"/>
  </mergeCells>
  <conditionalFormatting sqref="J8:J137">
    <cfRule type="expression" dxfId="564" priority="3">
      <formula>MOD(ROW(),2)&lt;&gt;0</formula>
    </cfRule>
    <cfRule type="expression" dxfId="563" priority="4">
      <formula>MOD(ROW(),2)=0</formula>
    </cfRule>
  </conditionalFormatting>
  <conditionalFormatting sqref="A1:E1">
    <cfRule type="expression" dxfId="562" priority="1">
      <formula>AND(_xlfn.ISFORMULA(A1),MOD(ROW(),2)=0)</formula>
    </cfRule>
    <cfRule type="expression" dxfId="561" priority="2">
      <formula>_xlfn.ISFORMULA(INDIRECT("rc",FALSE))</formula>
    </cfRule>
  </conditionalFormatting>
  <dataValidations count="2">
    <dataValidation type="list" allowBlank="1" showInputMessage="1" showErrorMessage="1" sqref="J8:J137" xr:uid="{B3FCECF3-6F79-45A2-BBEB-AEE8029D2C69}">
      <formula1>"R,A"</formula1>
    </dataValidation>
    <dataValidation type="list" allowBlank="1" showInputMessage="1" showErrorMessage="1" sqref="E4"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2"/>
  <sheetViews>
    <sheetView zoomScale="82" zoomScaleNormal="82" workbookViewId="0">
      <selection activeCell="F10" sqref="F10"/>
    </sheetView>
  </sheetViews>
  <sheetFormatPr defaultColWidth="10.07421875" defaultRowHeight="15" customHeight="1" x14ac:dyDescent="0.35"/>
  <cols>
    <col min="1" max="1" width="25.53515625" style="165" customWidth="1"/>
    <col min="2" max="2" width="15.4609375" style="165" customWidth="1"/>
    <col min="3" max="3" width="23.4609375" style="165" customWidth="1"/>
    <col min="4" max="4" width="29.84375" style="165" customWidth="1"/>
    <col min="5" max="5" width="20.84375" style="165" customWidth="1"/>
    <col min="6" max="6" width="21.69140625" style="165" customWidth="1"/>
    <col min="7" max="8" width="20.84375" style="165" customWidth="1"/>
    <col min="9" max="9" width="27.69140625" style="165" customWidth="1"/>
    <col min="10" max="10" width="20.84375" style="165" customWidth="1"/>
    <col min="11" max="26" width="8.4609375" style="165" customWidth="1"/>
    <col min="27" max="16384" width="10.07421875" style="165"/>
  </cols>
  <sheetData>
    <row r="1" spans="1:26" ht="25" x14ac:dyDescent="0.5">
      <c r="A1" s="622" t="s">
        <v>56</v>
      </c>
      <c r="B1" s="623"/>
      <c r="C1" s="623"/>
      <c r="D1" s="623"/>
      <c r="E1" s="623"/>
      <c r="F1" s="163"/>
      <c r="G1" s="163"/>
      <c r="H1" s="163"/>
      <c r="I1" s="163"/>
      <c r="J1" s="163"/>
      <c r="K1" s="164"/>
      <c r="L1" s="164"/>
      <c r="M1" s="164"/>
      <c r="N1" s="164"/>
      <c r="O1" s="164"/>
      <c r="P1" s="164"/>
      <c r="Q1" s="164"/>
      <c r="R1" s="164"/>
      <c r="S1" s="164"/>
      <c r="T1" s="164"/>
      <c r="U1" s="164"/>
      <c r="V1" s="164"/>
      <c r="W1" s="164"/>
      <c r="X1" s="164"/>
      <c r="Y1" s="164"/>
      <c r="Z1" s="164"/>
    </row>
    <row r="2" spans="1:26" ht="21.75" customHeight="1" x14ac:dyDescent="0.35">
      <c r="A2" s="627" t="s">
        <v>57</v>
      </c>
      <c r="B2" s="628"/>
      <c r="C2" s="628"/>
      <c r="D2" s="628"/>
      <c r="E2" s="629"/>
      <c r="F2" s="166"/>
      <c r="G2" s="164"/>
      <c r="H2" s="164"/>
      <c r="I2" s="164"/>
      <c r="J2" s="164"/>
      <c r="K2" s="164"/>
      <c r="L2" s="164"/>
      <c r="M2" s="164"/>
      <c r="N2" s="164"/>
      <c r="O2" s="164"/>
      <c r="P2" s="164"/>
      <c r="Q2" s="164"/>
      <c r="R2" s="164"/>
      <c r="S2" s="164"/>
      <c r="T2" s="164"/>
      <c r="U2" s="164"/>
      <c r="V2" s="164"/>
      <c r="W2" s="164"/>
      <c r="X2" s="164"/>
      <c r="Y2" s="164"/>
      <c r="Z2" s="164"/>
    </row>
    <row r="3" spans="1:26" ht="15.5" x14ac:dyDescent="0.35">
      <c r="A3" s="630"/>
      <c r="B3" s="631"/>
      <c r="C3" s="631"/>
      <c r="D3" s="631"/>
      <c r="E3" s="632"/>
      <c r="F3" s="166"/>
      <c r="G3" s="164"/>
      <c r="H3" s="164"/>
      <c r="I3" s="164"/>
      <c r="J3" s="164"/>
      <c r="K3" s="164"/>
      <c r="L3" s="164"/>
      <c r="M3" s="164"/>
      <c r="N3" s="164"/>
      <c r="O3" s="164"/>
      <c r="P3" s="164"/>
      <c r="Q3" s="164"/>
      <c r="R3" s="164"/>
      <c r="S3" s="164"/>
      <c r="T3" s="164"/>
      <c r="U3" s="164"/>
      <c r="V3" s="164"/>
      <c r="W3" s="164"/>
      <c r="X3" s="164"/>
      <c r="Y3" s="164"/>
      <c r="Z3" s="164"/>
    </row>
    <row r="4" spans="1:26" ht="15.5" x14ac:dyDescent="0.35">
      <c r="A4" s="446" t="s">
        <v>58</v>
      </c>
      <c r="B4" s="447" t="s">
        <v>59</v>
      </c>
      <c r="C4" s="447" t="s">
        <v>60</v>
      </c>
      <c r="D4" s="167" t="s">
        <v>61</v>
      </c>
      <c r="E4" s="167" t="s">
        <v>62</v>
      </c>
      <c r="F4" s="166"/>
      <c r="G4" s="164"/>
      <c r="H4" s="164"/>
      <c r="I4" s="164"/>
      <c r="J4" s="164"/>
      <c r="K4" s="164"/>
      <c r="L4" s="164"/>
      <c r="M4" s="164"/>
      <c r="N4" s="164"/>
      <c r="O4" s="164"/>
      <c r="P4" s="164"/>
      <c r="Q4" s="164"/>
      <c r="R4" s="164"/>
      <c r="S4" s="164"/>
      <c r="T4" s="164"/>
      <c r="U4" s="164"/>
      <c r="V4" s="164"/>
      <c r="W4" s="164"/>
      <c r="X4" s="164"/>
      <c r="Y4" s="164"/>
      <c r="Z4" s="164"/>
    </row>
    <row r="5" spans="1:26" ht="15.5" x14ac:dyDescent="0.35">
      <c r="A5" s="448" t="s">
        <v>35</v>
      </c>
      <c r="B5" s="450">
        <f>COUNTIF('Team Roster'!$G$2:$G$303,A5)</f>
        <v>1</v>
      </c>
      <c r="C5" s="451">
        <f>B5/COUNTA('Team Roster'!$A$2:$A$303)</f>
        <v>2.9411764705882353E-2</v>
      </c>
      <c r="D5" s="214"/>
      <c r="E5" s="214"/>
      <c r="F5" s="166"/>
      <c r="G5" s="164"/>
      <c r="H5" s="164"/>
      <c r="I5" s="164"/>
      <c r="J5" s="164"/>
      <c r="K5" s="164"/>
      <c r="L5" s="164"/>
      <c r="M5" s="164"/>
      <c r="N5" s="164"/>
      <c r="O5" s="164"/>
      <c r="P5" s="164"/>
      <c r="Q5" s="164"/>
      <c r="R5" s="164"/>
      <c r="S5" s="164"/>
      <c r="T5" s="164"/>
      <c r="U5" s="164"/>
      <c r="V5" s="164"/>
      <c r="W5" s="164"/>
      <c r="X5" s="164"/>
      <c r="Y5" s="164"/>
      <c r="Z5" s="164"/>
    </row>
    <row r="6" spans="1:26" ht="15.5" x14ac:dyDescent="0.35">
      <c r="A6" s="448" t="s">
        <v>63</v>
      </c>
      <c r="B6" s="450">
        <f>COUNTIF('Team Roster'!$G$2:$G$303,A6)</f>
        <v>1</v>
      </c>
      <c r="C6" s="451">
        <f>B6/COUNTA('Team Roster'!$A$2:$A$303)</f>
        <v>2.9411764705882353E-2</v>
      </c>
      <c r="D6" s="214"/>
      <c r="E6" s="214"/>
      <c r="F6" s="166"/>
      <c r="G6" s="164" t="s">
        <v>42</v>
      </c>
      <c r="H6" s="164"/>
      <c r="I6" s="164"/>
      <c r="J6" s="164"/>
      <c r="K6" s="164"/>
      <c r="L6" s="164"/>
      <c r="M6" s="164"/>
      <c r="N6" s="164"/>
      <c r="O6" s="164"/>
      <c r="P6" s="164"/>
      <c r="Q6" s="164"/>
      <c r="R6" s="164"/>
      <c r="S6" s="164"/>
      <c r="T6" s="164"/>
      <c r="U6" s="164"/>
      <c r="V6" s="164"/>
      <c r="W6" s="164"/>
      <c r="X6" s="164"/>
      <c r="Y6" s="164"/>
      <c r="Z6" s="164"/>
    </row>
    <row r="7" spans="1:26" ht="15.5" x14ac:dyDescent="0.35">
      <c r="A7" s="448" t="s">
        <v>64</v>
      </c>
      <c r="B7" s="450">
        <f>COUNTIF('Team Roster'!$G$2:$G$303,A7)</f>
        <v>7</v>
      </c>
      <c r="C7" s="451">
        <f>B7/COUNTA('Team Roster'!$A$2:$A$303)</f>
        <v>0.20588235294117646</v>
      </c>
      <c r="D7" s="214">
        <v>1500</v>
      </c>
      <c r="E7" s="214"/>
      <c r="F7" s="166"/>
      <c r="G7" s="164"/>
      <c r="H7" s="164"/>
      <c r="I7" s="164"/>
      <c r="J7" s="164"/>
      <c r="K7" s="164"/>
      <c r="L7" s="164"/>
      <c r="M7" s="164"/>
      <c r="N7" s="164"/>
      <c r="O7" s="164"/>
      <c r="P7" s="164"/>
      <c r="Q7" s="164"/>
      <c r="R7" s="164"/>
      <c r="S7" s="164"/>
      <c r="T7" s="164"/>
      <c r="U7" s="164"/>
      <c r="V7" s="164"/>
      <c r="W7" s="164"/>
      <c r="X7" s="164"/>
      <c r="Y7" s="164"/>
      <c r="Z7" s="164"/>
    </row>
    <row r="8" spans="1:26" ht="15.5" x14ac:dyDescent="0.35">
      <c r="A8" s="448" t="s">
        <v>65</v>
      </c>
      <c r="B8" s="450">
        <f>COUNTIF('Team Roster'!$G$2:$G$303,A8)</f>
        <v>0</v>
      </c>
      <c r="C8" s="451">
        <f>B8/COUNTA('Team Roster'!$A$2:$A$303)</f>
        <v>0</v>
      </c>
      <c r="D8" s="214"/>
      <c r="E8" s="214"/>
      <c r="F8" s="166"/>
      <c r="G8" s="164"/>
      <c r="H8" s="164"/>
      <c r="I8" s="164"/>
      <c r="J8" s="164"/>
      <c r="K8" s="164"/>
      <c r="L8" s="164"/>
      <c r="M8" s="164"/>
      <c r="N8" s="164"/>
      <c r="O8" s="164"/>
      <c r="P8" s="164"/>
      <c r="Q8" s="164"/>
      <c r="R8" s="164"/>
      <c r="S8" s="164"/>
      <c r="T8" s="164"/>
      <c r="U8" s="164"/>
      <c r="V8" s="164"/>
      <c r="W8" s="164"/>
      <c r="X8" s="164"/>
      <c r="Y8" s="164"/>
      <c r="Z8" s="164"/>
    </row>
    <row r="9" spans="1:26" ht="15.5" x14ac:dyDescent="0.35">
      <c r="A9" s="448" t="s">
        <v>66</v>
      </c>
      <c r="B9" s="450">
        <f>COUNTIF('Team Roster'!$G$2:$G$303,A9)</f>
        <v>1</v>
      </c>
      <c r="C9" s="451">
        <f>B9/COUNTA('Team Roster'!$A$2:$A$303)</f>
        <v>2.9411764705882353E-2</v>
      </c>
      <c r="D9" s="214"/>
      <c r="E9" s="214"/>
      <c r="F9" s="166"/>
      <c r="G9" s="164"/>
      <c r="H9" s="164"/>
      <c r="I9" s="164"/>
      <c r="J9" s="164"/>
      <c r="K9" s="164"/>
      <c r="L9" s="164"/>
      <c r="M9" s="164"/>
      <c r="N9" s="164"/>
      <c r="O9" s="164"/>
      <c r="P9" s="164"/>
      <c r="Q9" s="164"/>
      <c r="R9" s="164"/>
      <c r="S9" s="164"/>
      <c r="T9" s="164"/>
      <c r="U9" s="164"/>
      <c r="V9" s="164"/>
      <c r="W9" s="164"/>
      <c r="X9" s="164"/>
      <c r="Y9" s="164"/>
      <c r="Z9" s="164"/>
    </row>
    <row r="10" spans="1:26" ht="15.5" x14ac:dyDescent="0.35">
      <c r="A10" s="448" t="s">
        <v>36</v>
      </c>
      <c r="B10" s="450">
        <f>COUNTIF('Team Roster'!$G$2:$G$303,A10)</f>
        <v>0</v>
      </c>
      <c r="C10" s="451">
        <f>B10/COUNTA('Team Roster'!$A$2:$A$303)</f>
        <v>0</v>
      </c>
      <c r="D10" s="214"/>
      <c r="E10" s="214"/>
      <c r="F10" s="166"/>
      <c r="G10" s="164"/>
      <c r="H10" s="164"/>
      <c r="I10" s="164"/>
      <c r="J10" s="164"/>
      <c r="K10" s="164"/>
      <c r="L10" s="164"/>
      <c r="M10" s="164"/>
      <c r="N10" s="164"/>
      <c r="O10" s="164"/>
      <c r="P10" s="164"/>
      <c r="Q10" s="164"/>
      <c r="R10" s="164"/>
      <c r="S10" s="164"/>
      <c r="T10" s="164"/>
      <c r="U10" s="164"/>
      <c r="V10" s="164"/>
      <c r="W10" s="164"/>
      <c r="X10" s="164"/>
      <c r="Y10" s="164"/>
      <c r="Z10" s="164"/>
    </row>
    <row r="11" spans="1:26" ht="15.5" x14ac:dyDescent="0.35">
      <c r="A11" s="448" t="s">
        <v>67</v>
      </c>
      <c r="B11" s="450">
        <f>COUNTIF('Team Roster'!$G$2:$G$303,A11)</f>
        <v>1</v>
      </c>
      <c r="C11" s="451">
        <f>B11/COUNTA('Team Roster'!$A$2:$A$303)</f>
        <v>2.9411764705882353E-2</v>
      </c>
      <c r="D11" s="214"/>
      <c r="E11" s="214"/>
      <c r="F11" s="166"/>
      <c r="G11" s="164"/>
      <c r="H11" s="164"/>
      <c r="I11" s="164"/>
      <c r="J11" s="164"/>
      <c r="K11" s="164"/>
      <c r="L11" s="164"/>
      <c r="M11" s="164"/>
      <c r="N11" s="164"/>
      <c r="O11" s="164"/>
      <c r="P11" s="164"/>
      <c r="Q11" s="164"/>
      <c r="R11" s="164"/>
      <c r="S11" s="164"/>
      <c r="T11" s="164"/>
      <c r="U11" s="164"/>
      <c r="V11" s="164"/>
      <c r="W11" s="164"/>
      <c r="X11" s="164"/>
      <c r="Y11" s="164"/>
      <c r="Z11" s="164"/>
    </row>
    <row r="12" spans="1:26" ht="15.75" customHeight="1" thickBot="1" x14ac:dyDescent="0.4">
      <c r="A12" s="448" t="s">
        <v>68</v>
      </c>
      <c r="B12" s="450">
        <f>COUNTIF('Team Roster'!$G$2:$G$303,A12)</f>
        <v>1</v>
      </c>
      <c r="C12" s="451">
        <f>B12/COUNTA('Team Roster'!$A$2:$A$303)</f>
        <v>2.9411764705882353E-2</v>
      </c>
      <c r="D12" s="214">
        <v>500</v>
      </c>
      <c r="E12" s="214"/>
      <c r="F12" s="166"/>
      <c r="G12" s="164"/>
      <c r="H12" s="164"/>
      <c r="I12" s="164"/>
      <c r="J12" s="164"/>
      <c r="K12" s="164"/>
      <c r="L12" s="164"/>
      <c r="M12" s="164"/>
      <c r="N12" s="164"/>
      <c r="O12" s="164"/>
      <c r="P12" s="164"/>
      <c r="Q12" s="164"/>
      <c r="R12" s="164"/>
      <c r="S12" s="164"/>
      <c r="T12" s="164"/>
      <c r="U12" s="164"/>
      <c r="V12" s="164"/>
      <c r="W12" s="164"/>
      <c r="X12" s="164"/>
      <c r="Y12" s="164"/>
      <c r="Z12" s="164"/>
    </row>
    <row r="13" spans="1:26" ht="15.75" customHeight="1" x14ac:dyDescent="0.35">
      <c r="A13" s="448" t="s">
        <v>69</v>
      </c>
      <c r="B13" s="450">
        <f>COUNTIF('Team Roster'!$G$2:$G$303,A13)</f>
        <v>1</v>
      </c>
      <c r="C13" s="451">
        <f>B13/COUNTA('Team Roster'!$A$2:$A$303)</f>
        <v>2.9411764705882353E-2</v>
      </c>
      <c r="D13" s="214"/>
      <c r="E13" s="214"/>
      <c r="F13" s="166"/>
      <c r="G13" s="388" t="s">
        <v>2</v>
      </c>
      <c r="H13" s="389"/>
      <c r="I13" s="164"/>
      <c r="J13" s="164"/>
      <c r="K13" s="164"/>
      <c r="L13" s="164"/>
      <c r="M13" s="164"/>
      <c r="N13" s="164"/>
      <c r="O13" s="164"/>
      <c r="P13" s="164"/>
      <c r="Q13" s="164"/>
      <c r="R13" s="164"/>
      <c r="S13" s="164"/>
      <c r="T13" s="164"/>
      <c r="U13" s="164"/>
      <c r="V13" s="164"/>
      <c r="W13" s="164"/>
      <c r="X13" s="164"/>
      <c r="Y13" s="164"/>
      <c r="Z13" s="164"/>
    </row>
    <row r="14" spans="1:26" ht="15.75" customHeight="1" x14ac:dyDescent="0.35">
      <c r="A14" s="448" t="s">
        <v>70</v>
      </c>
      <c r="B14" s="450">
        <f>COUNTIF('Team Roster'!$G$2:$G$303,A14)</f>
        <v>6</v>
      </c>
      <c r="C14" s="451">
        <f>B14/COUNTA('Team Roster'!$A$2:$A$303)</f>
        <v>0.17647058823529413</v>
      </c>
      <c r="D14" s="214">
        <v>500</v>
      </c>
      <c r="E14" s="555" t="s">
        <v>668</v>
      </c>
      <c r="F14" s="166"/>
      <c r="G14" s="390" t="s">
        <v>3</v>
      </c>
      <c r="H14" s="391" t="s">
        <v>4</v>
      </c>
      <c r="I14" s="164"/>
      <c r="J14" s="164"/>
      <c r="K14" s="164"/>
      <c r="L14" s="164"/>
      <c r="M14" s="164"/>
      <c r="N14" s="164"/>
      <c r="O14" s="164"/>
      <c r="P14" s="164"/>
      <c r="Q14" s="164"/>
      <c r="R14" s="164"/>
      <c r="S14" s="164"/>
      <c r="T14" s="164"/>
      <c r="U14" s="164"/>
      <c r="V14" s="164"/>
      <c r="W14" s="164"/>
      <c r="X14" s="164"/>
      <c r="Y14" s="164"/>
      <c r="Z14" s="164"/>
    </row>
    <row r="15" spans="1:26" ht="15.75" customHeight="1" thickBot="1" x14ac:dyDescent="0.4">
      <c r="A15" s="448" t="s">
        <v>71</v>
      </c>
      <c r="B15" s="450">
        <f>COUNTIF('Team Roster'!$G$2:$G$303,A15)</f>
        <v>0</v>
      </c>
      <c r="C15" s="451">
        <f>B15/COUNTA('Team Roster'!$A$2:$A$303)</f>
        <v>0</v>
      </c>
      <c r="D15" s="214"/>
      <c r="E15" s="214"/>
      <c r="F15" s="166"/>
      <c r="G15" s="392" t="s">
        <v>5</v>
      </c>
      <c r="H15" s="393" t="s">
        <v>6</v>
      </c>
      <c r="I15" s="164"/>
      <c r="J15" s="164"/>
      <c r="K15" s="164"/>
      <c r="L15" s="164"/>
      <c r="M15" s="164"/>
      <c r="N15" s="164"/>
      <c r="O15" s="164"/>
      <c r="P15" s="164"/>
      <c r="Q15" s="164"/>
      <c r="R15" s="164"/>
      <c r="S15" s="164"/>
      <c r="T15" s="164"/>
      <c r="U15" s="164"/>
      <c r="V15" s="164"/>
      <c r="W15" s="164"/>
      <c r="X15" s="164"/>
      <c r="Y15" s="164"/>
      <c r="Z15" s="164"/>
    </row>
    <row r="16" spans="1:26" ht="15.75" customHeight="1" x14ac:dyDescent="0.35">
      <c r="A16" s="449" t="s">
        <v>72</v>
      </c>
      <c r="B16" s="452">
        <f>COUNTIF('Team Roster'!$G$2:$G$303,A16)</f>
        <v>5</v>
      </c>
      <c r="C16" s="453">
        <f>B16/COUNTA('Team Roster'!$A$2:$A$303)</f>
        <v>0.14705882352941177</v>
      </c>
      <c r="D16" s="295">
        <v>500</v>
      </c>
      <c r="E16" s="295"/>
      <c r="F16" s="166"/>
      <c r="G16" s="164"/>
      <c r="H16" s="164"/>
      <c r="I16" s="164"/>
      <c r="J16" s="164"/>
      <c r="K16" s="164"/>
      <c r="L16" s="164"/>
      <c r="M16" s="164"/>
      <c r="N16" s="164"/>
      <c r="O16" s="164"/>
      <c r="P16" s="164"/>
      <c r="Q16" s="164"/>
      <c r="R16" s="164"/>
      <c r="S16" s="164"/>
      <c r="T16" s="164"/>
      <c r="U16" s="164"/>
      <c r="V16" s="164"/>
      <c r="W16" s="164"/>
      <c r="X16" s="164"/>
      <c r="Y16" s="164"/>
      <c r="Z16" s="164"/>
    </row>
    <row r="17" spans="1:28" ht="15.75" customHeight="1" thickBot="1" x14ac:dyDescent="0.4">
      <c r="A17" s="633" t="s">
        <v>73</v>
      </c>
      <c r="B17" s="633"/>
      <c r="C17" s="633"/>
      <c r="D17" s="556">
        <f>SUM('Non-PAF Income &amp; Dept. Funding'!D5:D16)</f>
        <v>3000</v>
      </c>
      <c r="E17" s="557" t="s">
        <v>74</v>
      </c>
      <c r="F17" s="166"/>
      <c r="G17" s="164"/>
      <c r="H17" s="164"/>
      <c r="I17" s="164"/>
      <c r="J17" s="164"/>
      <c r="K17" s="164"/>
      <c r="L17" s="164"/>
      <c r="M17" s="164"/>
      <c r="N17" s="164"/>
      <c r="O17" s="164"/>
      <c r="P17" s="164"/>
      <c r="Q17" s="164"/>
      <c r="R17" s="164"/>
      <c r="S17" s="164"/>
      <c r="T17" s="164"/>
      <c r="U17" s="164"/>
      <c r="V17" s="164"/>
      <c r="W17" s="164"/>
      <c r="X17" s="164"/>
      <c r="Y17" s="164"/>
      <c r="Z17" s="164"/>
    </row>
    <row r="18" spans="1:28" ht="15.75" customHeight="1" thickTop="1" x14ac:dyDescent="0.35">
      <c r="A18" s="297"/>
      <c r="B18" s="298"/>
      <c r="C18" s="299"/>
      <c r="D18" s="300"/>
      <c r="E18" s="301"/>
      <c r="F18" s="166"/>
      <c r="G18" s="634" t="s">
        <v>75</v>
      </c>
      <c r="H18" s="635"/>
      <c r="I18" s="636"/>
      <c r="K18" s="164"/>
      <c r="L18" s="164"/>
      <c r="M18" s="164"/>
      <c r="N18" s="164"/>
      <c r="O18" s="164"/>
      <c r="P18" s="164"/>
      <c r="Q18" s="164"/>
      <c r="R18" s="164"/>
      <c r="S18" s="164"/>
      <c r="T18" s="164"/>
      <c r="U18" s="164"/>
      <c r="V18" s="164"/>
      <c r="W18" s="164"/>
      <c r="X18" s="164"/>
      <c r="Y18" s="164"/>
      <c r="Z18" s="164"/>
    </row>
    <row r="19" spans="1:28" ht="15.5" x14ac:dyDescent="0.35">
      <c r="A19" s="624" t="s">
        <v>76</v>
      </c>
      <c r="B19" s="625"/>
      <c r="C19" s="625"/>
      <c r="D19" s="626"/>
      <c r="E19" s="351" t="s">
        <v>661</v>
      </c>
      <c r="F19" s="166"/>
      <c r="G19" s="637"/>
      <c r="H19" s="638"/>
      <c r="I19" s="639"/>
      <c r="J19" s="166"/>
      <c r="K19" s="164"/>
      <c r="L19" s="164"/>
      <c r="M19" s="164"/>
      <c r="N19" s="164"/>
      <c r="O19" s="164"/>
      <c r="P19" s="164"/>
      <c r="Q19" s="164"/>
      <c r="R19" s="164"/>
      <c r="S19" s="164"/>
      <c r="T19" s="164"/>
      <c r="U19" s="164"/>
      <c r="V19" s="164"/>
      <c r="W19" s="164"/>
      <c r="X19" s="164"/>
      <c r="Y19" s="164"/>
      <c r="Z19" s="164"/>
    </row>
    <row r="20" spans="1:28" ht="15.75" customHeight="1" x14ac:dyDescent="0.4">
      <c r="A20" s="619"/>
      <c r="B20" s="620"/>
      <c r="C20" s="620"/>
      <c r="D20" s="620"/>
      <c r="E20" s="620"/>
      <c r="F20" s="166"/>
      <c r="G20" s="168"/>
      <c r="K20" s="164"/>
      <c r="L20" s="164"/>
      <c r="M20" s="164"/>
      <c r="N20" s="164"/>
      <c r="O20" s="164"/>
      <c r="P20" s="164"/>
      <c r="Q20" s="164"/>
      <c r="R20" s="164"/>
      <c r="S20" s="164"/>
      <c r="T20" s="164"/>
      <c r="U20" s="164"/>
      <c r="V20" s="164"/>
      <c r="W20" s="164"/>
      <c r="X20" s="164"/>
      <c r="Y20" s="164"/>
      <c r="Z20" s="164"/>
    </row>
    <row r="21" spans="1:28" ht="15.75" customHeight="1" x14ac:dyDescent="0.4">
      <c r="A21" s="621" t="s">
        <v>344</v>
      </c>
      <c r="B21" s="621"/>
      <c r="C21" s="621"/>
      <c r="D21" s="621"/>
      <c r="E21" s="621"/>
      <c r="F21" s="621"/>
      <c r="G21" s="621"/>
      <c r="H21" s="621"/>
      <c r="I21" s="621"/>
      <c r="K21" s="164"/>
      <c r="L21" s="164"/>
      <c r="M21" s="164"/>
      <c r="N21" s="164"/>
      <c r="O21" s="164"/>
      <c r="P21" s="164"/>
      <c r="Q21" s="164"/>
      <c r="R21" s="164"/>
      <c r="S21" s="164"/>
      <c r="T21" s="164"/>
      <c r="U21" s="164"/>
      <c r="V21" s="164"/>
      <c r="W21" s="164"/>
      <c r="X21" s="164"/>
      <c r="Y21" s="164"/>
      <c r="Z21" s="164"/>
    </row>
    <row r="22" spans="1:28" ht="33.75" customHeight="1" x14ac:dyDescent="0.35">
      <c r="A22" s="169" t="s">
        <v>53</v>
      </c>
      <c r="B22" s="169" t="s">
        <v>54</v>
      </c>
      <c r="C22" s="170" t="s">
        <v>77</v>
      </c>
      <c r="D22" s="170" t="s">
        <v>78</v>
      </c>
      <c r="E22" s="170" t="s">
        <v>79</v>
      </c>
      <c r="F22" s="171" t="s">
        <v>80</v>
      </c>
      <c r="G22" s="172" t="s">
        <v>81</v>
      </c>
      <c r="H22" s="173" t="s">
        <v>82</v>
      </c>
      <c r="I22" s="169" t="s">
        <v>83</v>
      </c>
      <c r="M22" s="164"/>
      <c r="N22" s="164"/>
      <c r="O22" s="164"/>
      <c r="P22" s="164"/>
      <c r="Q22" s="164"/>
      <c r="R22" s="164"/>
      <c r="S22" s="164"/>
      <c r="T22" s="164"/>
      <c r="U22" s="164"/>
      <c r="V22" s="164"/>
      <c r="W22" s="164"/>
      <c r="X22" s="164"/>
      <c r="Y22" s="164"/>
      <c r="Z22" s="164"/>
      <c r="AA22" s="164"/>
      <c r="AB22" s="164"/>
    </row>
    <row r="23" spans="1:28" ht="15.75" customHeight="1" x14ac:dyDescent="0.35">
      <c r="A23" s="352" t="s">
        <v>84</v>
      </c>
      <c r="B23" s="353" t="s">
        <v>85</v>
      </c>
      <c r="C23" s="562">
        <v>1573.47</v>
      </c>
      <c r="D23" s="354" t="s">
        <v>86</v>
      </c>
      <c r="E23" s="366" t="s">
        <v>86</v>
      </c>
      <c r="F23" s="563">
        <v>1300</v>
      </c>
      <c r="G23" s="564">
        <v>273.47000000000003</v>
      </c>
      <c r="H23" s="355" t="s">
        <v>86</v>
      </c>
      <c r="I23" s="356" t="s">
        <v>87</v>
      </c>
      <c r="M23" s="164"/>
      <c r="N23" s="164"/>
      <c r="O23" s="164"/>
      <c r="P23" s="164"/>
      <c r="Q23" s="164"/>
      <c r="R23" s="164"/>
      <c r="S23" s="164"/>
      <c r="T23" s="164"/>
      <c r="U23" s="164"/>
      <c r="V23" s="164"/>
      <c r="W23" s="164"/>
      <c r="X23" s="164"/>
      <c r="Y23" s="164"/>
      <c r="Z23" s="164"/>
      <c r="AA23" s="164"/>
      <c r="AB23" s="164"/>
    </row>
    <row r="24" spans="1:28" ht="15.75" customHeight="1" x14ac:dyDescent="0.35">
      <c r="A24" s="558" t="s">
        <v>669</v>
      </c>
      <c r="B24" s="559" t="s">
        <v>670</v>
      </c>
      <c r="C24" s="560">
        <v>851.5</v>
      </c>
      <c r="D24" s="561" t="s">
        <v>671</v>
      </c>
      <c r="E24" s="561" t="s">
        <v>86</v>
      </c>
      <c r="F24" s="296"/>
      <c r="G24" s="565">
        <v>851.5</v>
      </c>
      <c r="H24" s="225" t="s">
        <v>399</v>
      </c>
      <c r="I24" s="566" t="s">
        <v>672</v>
      </c>
      <c r="M24" s="164"/>
      <c r="N24" s="164"/>
      <c r="O24" s="164"/>
      <c r="P24" s="164"/>
      <c r="Q24" s="164"/>
      <c r="R24" s="164"/>
      <c r="S24" s="164"/>
      <c r="T24" s="164"/>
      <c r="U24" s="164"/>
      <c r="V24" s="164"/>
      <c r="W24" s="164"/>
      <c r="X24" s="164"/>
      <c r="Y24" s="164"/>
      <c r="Z24" s="164"/>
      <c r="AA24" s="164"/>
      <c r="AB24" s="164"/>
    </row>
    <row r="25" spans="1:28" ht="15.75" customHeight="1" x14ac:dyDescent="0.35">
      <c r="A25" s="219"/>
      <c r="B25" s="220"/>
      <c r="C25" s="365"/>
      <c r="D25" s="215"/>
      <c r="E25" s="367"/>
      <c r="F25" s="216"/>
      <c r="G25" s="217"/>
      <c r="H25" s="225"/>
      <c r="I25" s="218"/>
      <c r="M25" s="164"/>
      <c r="N25" s="164"/>
      <c r="O25" s="164"/>
      <c r="P25" s="164"/>
      <c r="Q25" s="164"/>
      <c r="R25" s="164"/>
      <c r="S25" s="164"/>
      <c r="T25" s="164"/>
      <c r="U25" s="164"/>
      <c r="V25" s="164"/>
      <c r="W25" s="164"/>
      <c r="X25" s="164"/>
      <c r="Y25" s="164"/>
      <c r="Z25" s="164"/>
      <c r="AA25" s="164"/>
      <c r="AB25" s="164"/>
    </row>
    <row r="26" spans="1:28" ht="15.75" customHeight="1" x14ac:dyDescent="0.35">
      <c r="A26" s="219"/>
      <c r="B26" s="220"/>
      <c r="C26" s="365"/>
      <c r="D26" s="215"/>
      <c r="E26" s="367"/>
      <c r="F26" s="216"/>
      <c r="G26" s="217"/>
      <c r="H26" s="225"/>
      <c r="I26" s="218"/>
      <c r="M26" s="164"/>
      <c r="N26" s="164"/>
      <c r="O26" s="164"/>
      <c r="P26" s="164"/>
      <c r="Q26" s="164"/>
      <c r="R26" s="164"/>
      <c r="S26" s="164"/>
      <c r="T26" s="164"/>
      <c r="U26" s="164"/>
      <c r="V26" s="164"/>
      <c r="W26" s="164"/>
      <c r="X26" s="164"/>
      <c r="Y26" s="164"/>
      <c r="Z26" s="164"/>
      <c r="AA26" s="164"/>
      <c r="AB26" s="164"/>
    </row>
    <row r="27" spans="1:28" ht="15.75" customHeight="1" x14ac:dyDescent="0.35">
      <c r="A27" s="219"/>
      <c r="B27" s="220"/>
      <c r="C27" s="365"/>
      <c r="D27" s="215"/>
      <c r="E27" s="367"/>
      <c r="F27" s="216"/>
      <c r="G27" s="217"/>
      <c r="H27" s="225"/>
      <c r="I27" s="218"/>
      <c r="M27" s="164"/>
      <c r="N27" s="164"/>
      <c r="O27" s="164"/>
      <c r="P27" s="164"/>
      <c r="Q27" s="164"/>
      <c r="R27" s="164"/>
      <c r="S27" s="164"/>
      <c r="T27" s="164"/>
      <c r="U27" s="164"/>
      <c r="V27" s="164"/>
      <c r="W27" s="164"/>
      <c r="X27" s="164"/>
      <c r="Y27" s="164"/>
      <c r="Z27" s="164"/>
      <c r="AA27" s="164"/>
      <c r="AB27" s="164"/>
    </row>
    <row r="28" spans="1:28" ht="15.75" customHeight="1" x14ac:dyDescent="0.35">
      <c r="A28" s="219"/>
      <c r="B28" s="220"/>
      <c r="C28" s="365"/>
      <c r="D28" s="215"/>
      <c r="E28" s="367"/>
      <c r="F28" s="216"/>
      <c r="G28" s="217"/>
      <c r="H28" s="225"/>
      <c r="I28" s="218"/>
      <c r="M28" s="164"/>
      <c r="N28" s="164"/>
      <c r="O28" s="164"/>
      <c r="P28" s="164"/>
      <c r="Q28" s="164"/>
      <c r="R28" s="164"/>
      <c r="S28" s="164"/>
      <c r="T28" s="164"/>
      <c r="U28" s="164"/>
      <c r="V28" s="164"/>
      <c r="W28" s="164"/>
      <c r="X28" s="164"/>
      <c r="Y28" s="164"/>
      <c r="Z28" s="164"/>
      <c r="AA28" s="164"/>
      <c r="AB28" s="164"/>
    </row>
    <row r="29" spans="1:28" ht="15.75" customHeight="1" x14ac:dyDescent="0.35">
      <c r="A29" s="219"/>
      <c r="B29" s="220"/>
      <c r="C29" s="365"/>
      <c r="D29" s="215"/>
      <c r="E29" s="367"/>
      <c r="F29" s="216"/>
      <c r="G29" s="217"/>
      <c r="H29" s="225"/>
      <c r="I29" s="218"/>
      <c r="M29" s="164"/>
      <c r="N29" s="164"/>
      <c r="O29" s="164"/>
      <c r="P29" s="164"/>
      <c r="Q29" s="164"/>
      <c r="R29" s="164"/>
      <c r="S29" s="164"/>
      <c r="T29" s="164"/>
      <c r="U29" s="164"/>
      <c r="V29" s="164"/>
      <c r="W29" s="164"/>
      <c r="X29" s="164"/>
      <c r="Y29" s="164"/>
      <c r="Z29" s="164"/>
      <c r="AA29" s="164"/>
      <c r="AB29" s="164"/>
    </row>
    <row r="30" spans="1:28" ht="15.75" customHeight="1" x14ac:dyDescent="0.35">
      <c r="A30" s="219"/>
      <c r="B30" s="220"/>
      <c r="C30" s="365"/>
      <c r="D30" s="215"/>
      <c r="E30" s="367"/>
      <c r="F30" s="216"/>
      <c r="G30" s="217"/>
      <c r="H30" s="225"/>
      <c r="I30" s="218"/>
      <c r="M30" s="164"/>
      <c r="N30" s="164"/>
      <c r="O30" s="164"/>
      <c r="P30" s="164"/>
      <c r="Q30" s="164"/>
      <c r="R30" s="164"/>
      <c r="S30" s="164"/>
      <c r="T30" s="164"/>
      <c r="U30" s="164"/>
      <c r="V30" s="164"/>
      <c r="W30" s="164"/>
      <c r="X30" s="164"/>
      <c r="Y30" s="164"/>
      <c r="Z30" s="164"/>
      <c r="AA30" s="164"/>
      <c r="AB30" s="164"/>
    </row>
    <row r="31" spans="1:28" ht="15.75" customHeight="1" x14ac:dyDescent="0.35">
      <c r="A31" s="219"/>
      <c r="B31" s="220"/>
      <c r="C31" s="365"/>
      <c r="D31" s="215"/>
      <c r="E31" s="367"/>
      <c r="F31" s="216"/>
      <c r="G31" s="217"/>
      <c r="H31" s="225"/>
      <c r="I31" s="218"/>
      <c r="M31" s="164"/>
      <c r="N31" s="164"/>
      <c r="O31" s="164"/>
      <c r="P31" s="164"/>
      <c r="Q31" s="164"/>
      <c r="R31" s="164"/>
      <c r="S31" s="164"/>
      <c r="T31" s="164"/>
      <c r="U31" s="164"/>
      <c r="V31" s="164"/>
      <c r="W31" s="164"/>
      <c r="X31" s="164"/>
      <c r="Y31" s="164"/>
      <c r="Z31" s="164"/>
      <c r="AA31" s="164"/>
      <c r="AB31" s="164"/>
    </row>
    <row r="32" spans="1:28" ht="15.75" customHeight="1" x14ac:dyDescent="0.35">
      <c r="A32" s="219"/>
      <c r="B32" s="220"/>
      <c r="C32" s="365"/>
      <c r="D32" s="215"/>
      <c r="E32" s="367"/>
      <c r="F32" s="216"/>
      <c r="G32" s="217"/>
      <c r="H32" s="225"/>
      <c r="I32" s="218"/>
      <c r="M32" s="164"/>
      <c r="N32" s="164"/>
      <c r="O32" s="164"/>
      <c r="P32" s="164"/>
      <c r="Q32" s="164"/>
      <c r="R32" s="164"/>
      <c r="S32" s="164"/>
      <c r="T32" s="164"/>
      <c r="U32" s="164"/>
      <c r="V32" s="164"/>
      <c r="W32" s="164"/>
      <c r="X32" s="164"/>
      <c r="Y32" s="164"/>
      <c r="Z32" s="164"/>
      <c r="AA32" s="164"/>
      <c r="AB32" s="164"/>
    </row>
    <row r="33" spans="1:28" ht="15.75" customHeight="1" x14ac:dyDescent="0.35">
      <c r="A33" s="219"/>
      <c r="B33" s="220"/>
      <c r="C33" s="365"/>
      <c r="D33" s="215"/>
      <c r="E33" s="367"/>
      <c r="F33" s="216"/>
      <c r="G33" s="217"/>
      <c r="H33" s="225"/>
      <c r="I33" s="218"/>
      <c r="M33" s="164"/>
      <c r="N33" s="164"/>
      <c r="O33" s="164"/>
      <c r="P33" s="164"/>
      <c r="Q33" s="164"/>
      <c r="R33" s="164"/>
      <c r="S33" s="164"/>
      <c r="T33" s="164"/>
      <c r="U33" s="164"/>
      <c r="V33" s="164"/>
      <c r="W33" s="164"/>
      <c r="X33" s="164"/>
      <c r="Y33" s="164"/>
      <c r="Z33" s="164"/>
      <c r="AA33" s="164"/>
      <c r="AB33" s="164"/>
    </row>
    <row r="34" spans="1:28" ht="15.75" customHeight="1" x14ac:dyDescent="0.35">
      <c r="A34" s="219"/>
      <c r="B34" s="220"/>
      <c r="C34" s="365"/>
      <c r="D34" s="215"/>
      <c r="E34" s="367"/>
      <c r="F34" s="216"/>
      <c r="G34" s="217"/>
      <c r="H34" s="225"/>
      <c r="I34" s="218"/>
      <c r="M34" s="164"/>
      <c r="N34" s="164"/>
      <c r="O34" s="164"/>
      <c r="P34" s="164"/>
      <c r="Q34" s="164"/>
      <c r="R34" s="164"/>
      <c r="S34" s="164"/>
      <c r="T34" s="164"/>
      <c r="U34" s="164"/>
      <c r="V34" s="164"/>
      <c r="W34" s="164"/>
      <c r="X34" s="164"/>
      <c r="Y34" s="164"/>
      <c r="Z34" s="164"/>
      <c r="AA34" s="164"/>
      <c r="AB34" s="164"/>
    </row>
    <row r="35" spans="1:28" ht="15.75" customHeight="1" x14ac:dyDescent="0.35">
      <c r="A35" s="219"/>
      <c r="B35" s="220"/>
      <c r="C35" s="365"/>
      <c r="D35" s="215"/>
      <c r="E35" s="367"/>
      <c r="F35" s="216"/>
      <c r="G35" s="217"/>
      <c r="H35" s="225"/>
      <c r="I35" s="218"/>
      <c r="M35" s="164"/>
      <c r="N35" s="164"/>
      <c r="O35" s="164"/>
      <c r="P35" s="164"/>
      <c r="Q35" s="164"/>
      <c r="R35" s="164"/>
      <c r="S35" s="164"/>
      <c r="T35" s="164"/>
      <c r="U35" s="164"/>
      <c r="V35" s="164"/>
      <c r="W35" s="164"/>
      <c r="X35" s="164"/>
      <c r="Y35" s="164"/>
      <c r="Z35" s="164"/>
      <c r="AA35" s="164"/>
      <c r="AB35" s="164"/>
    </row>
    <row r="36" spans="1:28" ht="15.75" customHeight="1" x14ac:dyDescent="0.35">
      <c r="A36" s="219"/>
      <c r="B36" s="220"/>
      <c r="C36" s="365"/>
      <c r="D36" s="215"/>
      <c r="E36" s="367"/>
      <c r="F36" s="216"/>
      <c r="G36" s="217"/>
      <c r="H36" s="225"/>
      <c r="I36" s="218"/>
      <c r="M36" s="164"/>
      <c r="N36" s="164"/>
      <c r="O36" s="164"/>
      <c r="P36" s="164"/>
      <c r="Q36" s="164"/>
      <c r="R36" s="164"/>
      <c r="S36" s="164"/>
      <c r="T36" s="164"/>
      <c r="U36" s="164"/>
      <c r="V36" s="164"/>
      <c r="W36" s="164"/>
      <c r="X36" s="164"/>
      <c r="Y36" s="164"/>
      <c r="Z36" s="164"/>
      <c r="AA36" s="164"/>
      <c r="AB36" s="164"/>
    </row>
    <row r="37" spans="1:28" ht="15.75" customHeight="1" x14ac:dyDescent="0.35">
      <c r="A37" s="219"/>
      <c r="B37" s="220"/>
      <c r="C37" s="365"/>
      <c r="D37" s="215"/>
      <c r="E37" s="367"/>
      <c r="F37" s="216"/>
      <c r="G37" s="217"/>
      <c r="H37" s="225"/>
      <c r="I37" s="218"/>
      <c r="M37" s="164"/>
      <c r="N37" s="164"/>
      <c r="O37" s="164"/>
      <c r="P37" s="164"/>
      <c r="Q37" s="164"/>
      <c r="R37" s="164"/>
      <c r="S37" s="164"/>
      <c r="T37" s="164"/>
      <c r="U37" s="164"/>
      <c r="V37" s="164"/>
      <c r="W37" s="164"/>
      <c r="X37" s="164"/>
      <c r="Y37" s="164"/>
      <c r="Z37" s="164"/>
      <c r="AA37" s="164"/>
      <c r="AB37" s="164"/>
    </row>
    <row r="38" spans="1:28" ht="15.75" customHeight="1" x14ac:dyDescent="0.35">
      <c r="A38" s="219"/>
      <c r="B38" s="220"/>
      <c r="C38" s="365"/>
      <c r="D38" s="215"/>
      <c r="E38" s="367"/>
      <c r="F38" s="216"/>
      <c r="G38" s="217"/>
      <c r="H38" s="225"/>
      <c r="I38" s="218"/>
      <c r="M38" s="164"/>
      <c r="N38" s="164"/>
      <c r="O38" s="164"/>
      <c r="P38" s="164"/>
      <c r="Q38" s="164"/>
      <c r="R38" s="164"/>
      <c r="S38" s="164"/>
      <c r="T38" s="164"/>
      <c r="U38" s="164"/>
      <c r="V38" s="164"/>
      <c r="W38" s="164"/>
      <c r="X38" s="164"/>
      <c r="Y38" s="164"/>
      <c r="Z38" s="164"/>
      <c r="AA38" s="164"/>
      <c r="AB38" s="164"/>
    </row>
    <row r="39" spans="1:28" ht="15.75" customHeight="1" x14ac:dyDescent="0.35">
      <c r="A39" s="219"/>
      <c r="B39" s="220"/>
      <c r="C39" s="365"/>
      <c r="D39" s="215"/>
      <c r="E39" s="367"/>
      <c r="F39" s="216"/>
      <c r="G39" s="217"/>
      <c r="H39" s="225"/>
      <c r="I39" s="218"/>
      <c r="M39" s="164"/>
      <c r="N39" s="164"/>
      <c r="O39" s="164"/>
      <c r="P39" s="164"/>
      <c r="Q39" s="164"/>
      <c r="R39" s="164"/>
      <c r="S39" s="164"/>
      <c r="T39" s="164"/>
      <c r="U39" s="164"/>
      <c r="V39" s="164"/>
      <c r="W39" s="164"/>
      <c r="X39" s="164"/>
      <c r="Y39" s="164"/>
      <c r="Z39" s="164"/>
      <c r="AA39" s="164"/>
      <c r="AB39" s="164"/>
    </row>
    <row r="40" spans="1:28" ht="15.75" customHeight="1" x14ac:dyDescent="0.35">
      <c r="A40" s="219"/>
      <c r="B40" s="220"/>
      <c r="C40" s="365"/>
      <c r="D40" s="215"/>
      <c r="E40" s="367"/>
      <c r="F40" s="216"/>
      <c r="G40" s="217"/>
      <c r="H40" s="225"/>
      <c r="I40" s="218"/>
      <c r="M40" s="164"/>
      <c r="N40" s="164"/>
      <c r="O40" s="164"/>
      <c r="P40" s="164"/>
      <c r="Q40" s="164"/>
      <c r="R40" s="164"/>
      <c r="S40" s="164"/>
      <c r="T40" s="164"/>
      <c r="U40" s="164"/>
      <c r="V40" s="164"/>
      <c r="W40" s="164"/>
      <c r="X40" s="164"/>
      <c r="Y40" s="164"/>
      <c r="Z40" s="164"/>
      <c r="AA40" s="164"/>
      <c r="AB40" s="164"/>
    </row>
    <row r="41" spans="1:28" ht="15.75" customHeight="1" x14ac:dyDescent="0.35">
      <c r="A41" s="219"/>
      <c r="B41" s="220"/>
      <c r="C41" s="365"/>
      <c r="D41" s="215"/>
      <c r="E41" s="367"/>
      <c r="F41" s="216"/>
      <c r="G41" s="217"/>
      <c r="H41" s="225"/>
      <c r="I41" s="218"/>
      <c r="M41" s="164"/>
      <c r="N41" s="164"/>
      <c r="O41" s="164"/>
      <c r="P41" s="164"/>
      <c r="Q41" s="164"/>
      <c r="R41" s="164"/>
      <c r="S41" s="164"/>
      <c r="T41" s="164"/>
      <c r="U41" s="164"/>
      <c r="V41" s="164"/>
      <c r="W41" s="164"/>
      <c r="X41" s="164"/>
      <c r="Y41" s="164"/>
      <c r="Z41" s="164"/>
      <c r="AA41" s="164"/>
      <c r="AB41" s="164"/>
    </row>
    <row r="42" spans="1:28" ht="15.75" customHeight="1" x14ac:dyDescent="0.35">
      <c r="A42" s="219"/>
      <c r="B42" s="220"/>
      <c r="C42" s="365"/>
      <c r="D42" s="215"/>
      <c r="E42" s="367"/>
      <c r="F42" s="216"/>
      <c r="G42" s="217"/>
      <c r="H42" s="225"/>
      <c r="I42" s="218"/>
      <c r="M42" s="164"/>
      <c r="N42" s="164"/>
      <c r="O42" s="164"/>
      <c r="P42" s="164"/>
      <c r="Q42" s="164"/>
      <c r="R42" s="164"/>
      <c r="S42" s="164"/>
      <c r="T42" s="164"/>
      <c r="U42" s="164"/>
      <c r="V42" s="164"/>
      <c r="W42" s="164"/>
      <c r="X42" s="164"/>
      <c r="Y42" s="164"/>
      <c r="Z42" s="164"/>
      <c r="AA42" s="164"/>
      <c r="AB42" s="164"/>
    </row>
    <row r="43" spans="1:28" ht="15.75" customHeight="1" x14ac:dyDescent="0.35">
      <c r="A43" s="219"/>
      <c r="B43" s="220"/>
      <c r="C43" s="365"/>
      <c r="D43" s="215"/>
      <c r="E43" s="367"/>
      <c r="F43" s="216"/>
      <c r="G43" s="217"/>
      <c r="H43" s="225"/>
      <c r="I43" s="218"/>
      <c r="M43" s="164"/>
      <c r="N43" s="164"/>
      <c r="O43" s="164"/>
      <c r="P43" s="164"/>
      <c r="Q43" s="164"/>
      <c r="R43" s="164"/>
      <c r="S43" s="164"/>
      <c r="T43" s="164"/>
      <c r="U43" s="164"/>
      <c r="V43" s="164"/>
      <c r="W43" s="164"/>
      <c r="X43" s="164"/>
      <c r="Y43" s="164"/>
      <c r="Z43" s="164"/>
      <c r="AA43" s="164"/>
      <c r="AB43" s="164"/>
    </row>
    <row r="44" spans="1:28" ht="15.75" customHeight="1" x14ac:dyDescent="0.35">
      <c r="A44" s="219"/>
      <c r="B44" s="220"/>
      <c r="C44" s="365"/>
      <c r="D44" s="215"/>
      <c r="E44" s="367"/>
      <c r="F44" s="216"/>
      <c r="G44" s="217"/>
      <c r="H44" s="225"/>
      <c r="I44" s="218"/>
      <c r="M44" s="164"/>
      <c r="N44" s="164"/>
      <c r="O44" s="164"/>
      <c r="P44" s="164"/>
      <c r="Q44" s="164"/>
      <c r="R44" s="164"/>
      <c r="S44" s="164"/>
      <c r="T44" s="164"/>
      <c r="U44" s="164"/>
      <c r="V44" s="164"/>
      <c r="W44" s="164"/>
      <c r="X44" s="164"/>
      <c r="Y44" s="164"/>
      <c r="Z44" s="164"/>
      <c r="AA44" s="164"/>
      <c r="AB44" s="164"/>
    </row>
    <row r="45" spans="1:28" ht="15.75" customHeight="1" x14ac:dyDescent="0.35">
      <c r="A45" s="219"/>
      <c r="B45" s="220"/>
      <c r="C45" s="365"/>
      <c r="D45" s="215"/>
      <c r="E45" s="367"/>
      <c r="F45" s="216"/>
      <c r="G45" s="217"/>
      <c r="H45" s="225"/>
      <c r="I45" s="218"/>
      <c r="M45" s="164"/>
      <c r="N45" s="164"/>
      <c r="O45" s="164"/>
      <c r="P45" s="164"/>
      <c r="Q45" s="164"/>
      <c r="R45" s="164"/>
      <c r="S45" s="164"/>
      <c r="T45" s="164"/>
      <c r="U45" s="164"/>
      <c r="V45" s="164"/>
      <c r="W45" s="164"/>
      <c r="X45" s="164"/>
      <c r="Y45" s="164"/>
      <c r="Z45" s="164"/>
      <c r="AA45" s="164"/>
      <c r="AB45" s="164"/>
    </row>
    <row r="46" spans="1:28" ht="15.75" customHeight="1" x14ac:dyDescent="0.35">
      <c r="A46" s="219"/>
      <c r="B46" s="220"/>
      <c r="C46" s="365"/>
      <c r="D46" s="215"/>
      <c r="E46" s="367"/>
      <c r="F46" s="216"/>
      <c r="G46" s="217"/>
      <c r="H46" s="225"/>
      <c r="I46" s="218"/>
      <c r="M46" s="164"/>
      <c r="N46" s="164"/>
      <c r="O46" s="164"/>
      <c r="P46" s="164"/>
      <c r="Q46" s="164"/>
      <c r="R46" s="164"/>
      <c r="S46" s="164"/>
      <c r="T46" s="164"/>
      <c r="U46" s="164"/>
      <c r="V46" s="164"/>
      <c r="W46" s="164"/>
      <c r="X46" s="164"/>
      <c r="Y46" s="164"/>
      <c r="Z46" s="164"/>
      <c r="AA46" s="164"/>
      <c r="AB46" s="164"/>
    </row>
    <row r="47" spans="1:28" ht="15.75" customHeight="1" x14ac:dyDescent="0.35">
      <c r="A47" s="219"/>
      <c r="B47" s="220"/>
      <c r="C47" s="365"/>
      <c r="D47" s="215"/>
      <c r="E47" s="367"/>
      <c r="F47" s="216"/>
      <c r="G47" s="217"/>
      <c r="H47" s="225"/>
      <c r="I47" s="218"/>
      <c r="M47" s="164"/>
      <c r="N47" s="164"/>
      <c r="O47" s="164"/>
      <c r="P47" s="164"/>
      <c r="Q47" s="164"/>
      <c r="R47" s="164"/>
      <c r="S47" s="164"/>
      <c r="T47" s="164"/>
      <c r="U47" s="164"/>
      <c r="V47" s="164"/>
      <c r="W47" s="164"/>
      <c r="X47" s="164"/>
      <c r="Y47" s="164"/>
      <c r="Z47" s="164"/>
      <c r="AA47" s="164"/>
      <c r="AB47" s="164"/>
    </row>
    <row r="48" spans="1:28" ht="15.75" customHeight="1" x14ac:dyDescent="0.35">
      <c r="A48" s="219"/>
      <c r="B48" s="220"/>
      <c r="C48" s="365"/>
      <c r="D48" s="215"/>
      <c r="E48" s="367"/>
      <c r="F48" s="216"/>
      <c r="G48" s="217"/>
      <c r="H48" s="225"/>
      <c r="I48" s="218"/>
      <c r="M48" s="164"/>
      <c r="N48" s="164"/>
      <c r="O48" s="164"/>
      <c r="P48" s="164"/>
      <c r="Q48" s="164"/>
      <c r="R48" s="164"/>
      <c r="S48" s="164"/>
      <c r="T48" s="164"/>
      <c r="U48" s="164"/>
      <c r="V48" s="164"/>
      <c r="W48" s="164"/>
      <c r="X48" s="164"/>
      <c r="Y48" s="164"/>
      <c r="Z48" s="164"/>
      <c r="AA48" s="164"/>
      <c r="AB48" s="164"/>
    </row>
    <row r="49" spans="1:28" ht="15.75" customHeight="1" x14ac:dyDescent="0.35">
      <c r="A49" s="219"/>
      <c r="B49" s="220"/>
      <c r="C49" s="365"/>
      <c r="D49" s="215"/>
      <c r="E49" s="367"/>
      <c r="F49" s="216"/>
      <c r="G49" s="217"/>
      <c r="H49" s="225"/>
      <c r="I49" s="218"/>
      <c r="M49" s="164"/>
      <c r="N49" s="164"/>
      <c r="O49" s="164"/>
      <c r="P49" s="164"/>
      <c r="Q49" s="164"/>
      <c r="R49" s="164"/>
      <c r="S49" s="164"/>
      <c r="T49" s="164"/>
      <c r="U49" s="164"/>
      <c r="V49" s="164"/>
      <c r="W49" s="164"/>
      <c r="X49" s="164"/>
      <c r="Y49" s="164"/>
      <c r="Z49" s="164"/>
      <c r="AA49" s="164"/>
      <c r="AB49" s="164"/>
    </row>
    <row r="50" spans="1:28" ht="15.75" customHeight="1" x14ac:dyDescent="0.35">
      <c r="A50" s="219"/>
      <c r="B50" s="220"/>
      <c r="C50" s="365"/>
      <c r="D50" s="215"/>
      <c r="E50" s="367"/>
      <c r="F50" s="216"/>
      <c r="G50" s="217"/>
      <c r="H50" s="225"/>
      <c r="I50" s="218"/>
      <c r="M50" s="164"/>
      <c r="N50" s="164"/>
      <c r="O50" s="164"/>
      <c r="P50" s="164"/>
      <c r="Q50" s="164"/>
      <c r="R50" s="164"/>
      <c r="S50" s="164"/>
      <c r="T50" s="164"/>
      <c r="U50" s="164"/>
      <c r="V50" s="164"/>
      <c r="W50" s="164"/>
      <c r="X50" s="164"/>
      <c r="Y50" s="164"/>
      <c r="Z50" s="164"/>
      <c r="AA50" s="164"/>
      <c r="AB50" s="164"/>
    </row>
    <row r="51" spans="1:28" ht="15.75" customHeight="1" x14ac:dyDescent="0.35">
      <c r="A51" s="219"/>
      <c r="B51" s="220"/>
      <c r="C51" s="365"/>
      <c r="D51" s="215"/>
      <c r="E51" s="367"/>
      <c r="F51" s="216"/>
      <c r="G51" s="217"/>
      <c r="H51" s="225"/>
      <c r="I51" s="218"/>
      <c r="M51" s="164"/>
      <c r="N51" s="164"/>
      <c r="O51" s="164"/>
      <c r="P51" s="164"/>
      <c r="Q51" s="164"/>
      <c r="R51" s="164"/>
      <c r="S51" s="164"/>
      <c r="T51" s="164"/>
      <c r="U51" s="164"/>
      <c r="V51" s="164"/>
      <c r="W51" s="164"/>
      <c r="X51" s="164"/>
      <c r="Y51" s="164"/>
      <c r="Z51" s="164"/>
      <c r="AA51" s="164"/>
      <c r="AB51" s="164"/>
    </row>
    <row r="52" spans="1:28" ht="15.75" customHeight="1" x14ac:dyDescent="0.35">
      <c r="A52" s="219"/>
      <c r="B52" s="220"/>
      <c r="C52" s="365"/>
      <c r="D52" s="215"/>
      <c r="E52" s="367"/>
      <c r="F52" s="216"/>
      <c r="G52" s="217"/>
      <c r="H52" s="225"/>
      <c r="I52" s="218"/>
      <c r="M52" s="164"/>
      <c r="N52" s="164"/>
      <c r="O52" s="164"/>
      <c r="P52" s="164"/>
      <c r="Q52" s="164"/>
      <c r="R52" s="164"/>
      <c r="S52" s="164"/>
      <c r="T52" s="164"/>
      <c r="U52" s="164"/>
      <c r="V52" s="164"/>
      <c r="W52" s="164"/>
      <c r="X52" s="164"/>
      <c r="Y52" s="164"/>
      <c r="Z52" s="164"/>
      <c r="AA52" s="164"/>
      <c r="AB52" s="164"/>
    </row>
    <row r="53" spans="1:28" ht="15.75" customHeight="1" x14ac:dyDescent="0.35">
      <c r="A53" s="219"/>
      <c r="B53" s="220"/>
      <c r="C53" s="365"/>
      <c r="D53" s="215"/>
      <c r="E53" s="367"/>
      <c r="F53" s="216"/>
      <c r="G53" s="217"/>
      <c r="H53" s="225"/>
      <c r="I53" s="218"/>
      <c r="M53" s="164"/>
      <c r="N53" s="164"/>
      <c r="O53" s="164"/>
      <c r="P53" s="164"/>
      <c r="Q53" s="164"/>
      <c r="R53" s="164"/>
      <c r="S53" s="164"/>
      <c r="T53" s="164"/>
      <c r="U53" s="164"/>
      <c r="V53" s="164"/>
      <c r="W53" s="164"/>
      <c r="X53" s="164"/>
      <c r="Y53" s="164"/>
      <c r="Z53" s="164"/>
      <c r="AA53" s="164"/>
      <c r="AB53" s="164"/>
    </row>
    <row r="54" spans="1:28" ht="15.75" customHeight="1" x14ac:dyDescent="0.35">
      <c r="A54" s="219"/>
      <c r="B54" s="220"/>
      <c r="C54" s="365"/>
      <c r="D54" s="215"/>
      <c r="E54" s="367"/>
      <c r="F54" s="216"/>
      <c r="G54" s="217"/>
      <c r="H54" s="225"/>
      <c r="I54" s="218"/>
      <c r="M54" s="164"/>
      <c r="N54" s="164"/>
      <c r="O54" s="164"/>
      <c r="P54" s="164"/>
      <c r="Q54" s="164"/>
      <c r="R54" s="164"/>
      <c r="S54" s="164"/>
      <c r="T54" s="164"/>
      <c r="U54" s="164"/>
      <c r="V54" s="164"/>
      <c r="W54" s="164"/>
      <c r="X54" s="164"/>
      <c r="Y54" s="164"/>
      <c r="Z54" s="164"/>
      <c r="AA54" s="164"/>
      <c r="AB54" s="164"/>
    </row>
    <row r="55" spans="1:28" ht="15.75" customHeight="1" x14ac:dyDescent="0.35">
      <c r="A55" s="219"/>
      <c r="B55" s="220"/>
      <c r="C55" s="365"/>
      <c r="D55" s="215"/>
      <c r="E55" s="367"/>
      <c r="F55" s="216"/>
      <c r="G55" s="217"/>
      <c r="H55" s="225"/>
      <c r="I55" s="218"/>
      <c r="M55" s="164"/>
      <c r="N55" s="164"/>
      <c r="O55" s="164"/>
      <c r="P55" s="164"/>
      <c r="Q55" s="164"/>
      <c r="R55" s="164"/>
      <c r="S55" s="164"/>
      <c r="T55" s="164"/>
      <c r="U55" s="164"/>
      <c r="V55" s="164"/>
      <c r="W55" s="164"/>
      <c r="X55" s="164"/>
      <c r="Y55" s="164"/>
      <c r="Z55" s="164"/>
      <c r="AA55" s="164"/>
      <c r="AB55" s="164"/>
    </row>
    <row r="56" spans="1:28" ht="15.75" customHeight="1" x14ac:dyDescent="0.35">
      <c r="A56" s="219"/>
      <c r="B56" s="220"/>
      <c r="C56" s="365"/>
      <c r="D56" s="215"/>
      <c r="E56" s="367"/>
      <c r="F56" s="216"/>
      <c r="G56" s="217"/>
      <c r="H56" s="225"/>
      <c r="I56" s="218"/>
      <c r="M56" s="164"/>
      <c r="N56" s="164"/>
      <c r="O56" s="164"/>
      <c r="P56" s="164"/>
      <c r="Q56" s="164"/>
      <c r="R56" s="164"/>
      <c r="S56" s="164"/>
      <c r="T56" s="164"/>
      <c r="U56" s="164"/>
      <c r="V56" s="164"/>
      <c r="W56" s="164"/>
      <c r="X56" s="164"/>
      <c r="Y56" s="164"/>
      <c r="Z56" s="164"/>
      <c r="AA56" s="164"/>
      <c r="AB56" s="164"/>
    </row>
    <row r="57" spans="1:28" ht="15.75" customHeight="1" x14ac:dyDescent="0.35">
      <c r="A57" s="219"/>
      <c r="B57" s="220"/>
      <c r="C57" s="365"/>
      <c r="D57" s="215"/>
      <c r="E57" s="367"/>
      <c r="F57" s="216"/>
      <c r="G57" s="217"/>
      <c r="H57" s="225"/>
      <c r="I57" s="218"/>
      <c r="M57" s="164"/>
      <c r="N57" s="164"/>
      <c r="O57" s="164"/>
      <c r="P57" s="164"/>
      <c r="Q57" s="164"/>
      <c r="R57" s="164"/>
      <c r="S57" s="164"/>
      <c r="T57" s="164"/>
      <c r="U57" s="164"/>
      <c r="V57" s="164"/>
      <c r="W57" s="164"/>
      <c r="X57" s="164"/>
      <c r="Y57" s="164"/>
      <c r="Z57" s="164"/>
      <c r="AA57" s="164"/>
      <c r="AB57" s="164"/>
    </row>
    <row r="58" spans="1:28" ht="15.75" customHeight="1" x14ac:dyDescent="0.35">
      <c r="A58" s="219"/>
      <c r="B58" s="220"/>
      <c r="C58" s="365"/>
      <c r="D58" s="215"/>
      <c r="E58" s="367"/>
      <c r="F58" s="216"/>
      <c r="G58" s="217"/>
      <c r="H58" s="225"/>
      <c r="I58" s="218"/>
      <c r="M58" s="164"/>
      <c r="N58" s="164"/>
      <c r="O58" s="164"/>
      <c r="P58" s="164"/>
      <c r="Q58" s="164"/>
      <c r="R58" s="164"/>
      <c r="S58" s="164"/>
      <c r="T58" s="164"/>
      <c r="U58" s="164"/>
      <c r="V58" s="164"/>
      <c r="W58" s="164"/>
      <c r="X58" s="164"/>
      <c r="Y58" s="164"/>
      <c r="Z58" s="164"/>
      <c r="AA58" s="164"/>
      <c r="AB58" s="164"/>
    </row>
    <row r="59" spans="1:28" ht="15.75" customHeight="1" x14ac:dyDescent="0.35">
      <c r="A59" s="219"/>
      <c r="B59" s="220"/>
      <c r="C59" s="365"/>
      <c r="D59" s="215"/>
      <c r="E59" s="367"/>
      <c r="F59" s="216"/>
      <c r="G59" s="217"/>
      <c r="H59" s="225"/>
      <c r="I59" s="218"/>
      <c r="M59" s="164"/>
      <c r="N59" s="164"/>
      <c r="O59" s="164"/>
      <c r="P59" s="164"/>
      <c r="Q59" s="164"/>
      <c r="R59" s="164"/>
      <c r="S59" s="164"/>
      <c r="T59" s="164"/>
      <c r="U59" s="164"/>
      <c r="V59" s="164"/>
      <c r="W59" s="164"/>
      <c r="X59" s="164"/>
      <c r="Y59" s="164"/>
      <c r="Z59" s="164"/>
      <c r="AA59" s="164"/>
      <c r="AB59" s="164"/>
    </row>
    <row r="60" spans="1:28" ht="15.75" customHeight="1" x14ac:dyDescent="0.35">
      <c r="A60" s="219"/>
      <c r="B60" s="220"/>
      <c r="C60" s="365"/>
      <c r="D60" s="215"/>
      <c r="E60" s="367"/>
      <c r="F60" s="216"/>
      <c r="G60" s="217"/>
      <c r="H60" s="225"/>
      <c r="I60" s="218"/>
      <c r="M60" s="164"/>
      <c r="N60" s="164"/>
      <c r="O60" s="164"/>
      <c r="P60" s="164"/>
      <c r="Q60" s="164"/>
      <c r="R60" s="164"/>
      <c r="S60" s="164"/>
      <c r="T60" s="164"/>
      <c r="U60" s="164"/>
      <c r="V60" s="164"/>
      <c r="W60" s="164"/>
      <c r="X60" s="164"/>
      <c r="Y60" s="164"/>
      <c r="Z60" s="164"/>
      <c r="AA60" s="164"/>
      <c r="AB60" s="164"/>
    </row>
    <row r="61" spans="1:28" ht="15.75" customHeight="1" x14ac:dyDescent="0.35">
      <c r="A61" s="219"/>
      <c r="B61" s="220"/>
      <c r="C61" s="365"/>
      <c r="D61" s="215"/>
      <c r="E61" s="367"/>
      <c r="F61" s="216"/>
      <c r="G61" s="217"/>
      <c r="H61" s="225"/>
      <c r="I61" s="218"/>
      <c r="M61" s="164"/>
      <c r="N61" s="164"/>
      <c r="O61" s="164"/>
      <c r="P61" s="164"/>
      <c r="Q61" s="164"/>
      <c r="R61" s="164"/>
      <c r="S61" s="164"/>
      <c r="T61" s="164"/>
      <c r="U61" s="164"/>
      <c r="V61" s="164"/>
      <c r="W61" s="164"/>
      <c r="X61" s="164"/>
      <c r="Y61" s="164"/>
      <c r="Z61" s="164"/>
      <c r="AA61" s="164"/>
      <c r="AB61" s="164"/>
    </row>
    <row r="62" spans="1:28" ht="15.75" customHeight="1" x14ac:dyDescent="0.35">
      <c r="A62" s="219"/>
      <c r="B62" s="220"/>
      <c r="C62" s="365"/>
      <c r="D62" s="215"/>
      <c r="E62" s="367"/>
      <c r="F62" s="216"/>
      <c r="G62" s="217"/>
      <c r="H62" s="225"/>
      <c r="I62" s="218"/>
      <c r="M62" s="164"/>
      <c r="N62" s="164"/>
      <c r="O62" s="164"/>
      <c r="P62" s="164"/>
      <c r="Q62" s="164"/>
      <c r="R62" s="164"/>
      <c r="S62" s="164"/>
      <c r="T62" s="164"/>
      <c r="U62" s="164"/>
      <c r="V62" s="164"/>
      <c r="W62" s="164"/>
      <c r="X62" s="164"/>
      <c r="Y62" s="164"/>
      <c r="Z62" s="164"/>
      <c r="AA62" s="164"/>
      <c r="AB62" s="164"/>
    </row>
    <row r="63" spans="1:28" ht="15.75" customHeight="1" x14ac:dyDescent="0.35">
      <c r="A63" s="219"/>
      <c r="B63" s="220"/>
      <c r="C63" s="365"/>
      <c r="D63" s="215"/>
      <c r="E63" s="367"/>
      <c r="F63" s="216"/>
      <c r="G63" s="217"/>
      <c r="H63" s="225"/>
      <c r="I63" s="218"/>
      <c r="M63" s="164"/>
      <c r="N63" s="164"/>
      <c r="O63" s="164"/>
      <c r="P63" s="164"/>
      <c r="Q63" s="164"/>
      <c r="R63" s="164"/>
      <c r="S63" s="164"/>
      <c r="T63" s="164"/>
      <c r="U63" s="164"/>
      <c r="V63" s="164"/>
      <c r="W63" s="164"/>
      <c r="X63" s="164"/>
      <c r="Y63" s="164"/>
      <c r="Z63" s="164"/>
      <c r="AA63" s="164"/>
      <c r="AB63" s="164"/>
    </row>
    <row r="64" spans="1:28" ht="15.75" customHeight="1" x14ac:dyDescent="0.35">
      <c r="A64" s="219"/>
      <c r="B64" s="220"/>
      <c r="C64" s="365"/>
      <c r="D64" s="215"/>
      <c r="E64" s="367"/>
      <c r="F64" s="216"/>
      <c r="G64" s="217"/>
      <c r="H64" s="225"/>
      <c r="I64" s="218"/>
      <c r="M64" s="164"/>
      <c r="N64" s="164"/>
      <c r="O64" s="164"/>
      <c r="P64" s="164"/>
      <c r="Q64" s="164"/>
      <c r="R64" s="164"/>
      <c r="S64" s="164"/>
      <c r="T64" s="164"/>
      <c r="U64" s="164"/>
      <c r="V64" s="164"/>
      <c r="W64" s="164"/>
      <c r="X64" s="164"/>
      <c r="Y64" s="164"/>
      <c r="Z64" s="164"/>
      <c r="AA64" s="164"/>
      <c r="AB64" s="164"/>
    </row>
    <row r="65" spans="1:28" ht="15.75" customHeight="1" x14ac:dyDescent="0.35">
      <c r="A65" s="219"/>
      <c r="B65" s="220"/>
      <c r="C65" s="365"/>
      <c r="D65" s="215"/>
      <c r="E65" s="367"/>
      <c r="F65" s="216"/>
      <c r="G65" s="217"/>
      <c r="H65" s="225"/>
      <c r="I65" s="218"/>
      <c r="M65" s="164"/>
      <c r="N65" s="164"/>
      <c r="O65" s="164"/>
      <c r="P65" s="164"/>
      <c r="Q65" s="164"/>
      <c r="R65" s="164"/>
      <c r="S65" s="164"/>
      <c r="T65" s="164"/>
      <c r="U65" s="164"/>
      <c r="V65" s="164"/>
      <c r="W65" s="164"/>
      <c r="X65" s="164"/>
      <c r="Y65" s="164"/>
      <c r="Z65" s="164"/>
      <c r="AA65" s="164"/>
      <c r="AB65" s="164"/>
    </row>
    <row r="66" spans="1:28" ht="15.75" customHeight="1" x14ac:dyDescent="0.35">
      <c r="A66" s="219"/>
      <c r="B66" s="220"/>
      <c r="C66" s="365"/>
      <c r="D66" s="215"/>
      <c r="E66" s="367"/>
      <c r="F66" s="216"/>
      <c r="G66" s="217"/>
      <c r="H66" s="225"/>
      <c r="I66" s="218"/>
      <c r="M66" s="164"/>
      <c r="N66" s="164"/>
      <c r="O66" s="164"/>
      <c r="P66" s="164"/>
      <c r="Q66" s="164"/>
      <c r="R66" s="164"/>
      <c r="S66" s="164"/>
      <c r="T66" s="164"/>
      <c r="U66" s="164"/>
      <c r="V66" s="164"/>
      <c r="W66" s="164"/>
      <c r="X66" s="164"/>
      <c r="Y66" s="164"/>
      <c r="Z66" s="164"/>
      <c r="AA66" s="164"/>
      <c r="AB66" s="164"/>
    </row>
    <row r="67" spans="1:28" ht="15.75" customHeight="1" x14ac:dyDescent="0.35">
      <c r="A67" s="219"/>
      <c r="B67" s="220"/>
      <c r="C67" s="365"/>
      <c r="D67" s="215"/>
      <c r="E67" s="367"/>
      <c r="F67" s="216"/>
      <c r="G67" s="217"/>
      <c r="H67" s="225"/>
      <c r="I67" s="218"/>
      <c r="M67" s="164"/>
      <c r="N67" s="164"/>
      <c r="O67" s="164"/>
      <c r="P67" s="164"/>
      <c r="Q67" s="164"/>
      <c r="R67" s="164"/>
      <c r="S67" s="164"/>
      <c r="T67" s="164"/>
      <c r="U67" s="164"/>
      <c r="V67" s="164"/>
      <c r="W67" s="164"/>
      <c r="X67" s="164"/>
      <c r="Y67" s="164"/>
      <c r="Z67" s="164"/>
      <c r="AA67" s="164"/>
      <c r="AB67" s="164"/>
    </row>
    <row r="68" spans="1:28" ht="15.75" customHeight="1" x14ac:dyDescent="0.35">
      <c r="A68" s="219"/>
      <c r="B68" s="220"/>
      <c r="C68" s="365"/>
      <c r="D68" s="215"/>
      <c r="E68" s="367"/>
      <c r="F68" s="216"/>
      <c r="G68" s="217"/>
      <c r="H68" s="225"/>
      <c r="I68" s="218"/>
      <c r="M68" s="164"/>
      <c r="N68" s="164"/>
      <c r="O68" s="164"/>
      <c r="P68" s="164"/>
      <c r="Q68" s="164"/>
      <c r="R68" s="164"/>
      <c r="S68" s="164"/>
      <c r="T68" s="164"/>
      <c r="U68" s="164"/>
      <c r="V68" s="164"/>
      <c r="W68" s="164"/>
      <c r="X68" s="164"/>
      <c r="Y68" s="164"/>
      <c r="Z68" s="164"/>
      <c r="AA68" s="164"/>
      <c r="AB68" s="164"/>
    </row>
    <row r="69" spans="1:28" ht="15.75" customHeight="1" x14ac:dyDescent="0.35">
      <c r="A69" s="219"/>
      <c r="B69" s="220"/>
      <c r="C69" s="365"/>
      <c r="D69" s="215"/>
      <c r="E69" s="367"/>
      <c r="F69" s="216"/>
      <c r="G69" s="217"/>
      <c r="H69" s="225"/>
      <c r="I69" s="218"/>
      <c r="M69" s="164"/>
      <c r="N69" s="164"/>
      <c r="O69" s="164"/>
      <c r="P69" s="164"/>
      <c r="Q69" s="164"/>
      <c r="R69" s="164"/>
      <c r="S69" s="164"/>
      <c r="T69" s="164"/>
      <c r="U69" s="164"/>
      <c r="V69" s="164"/>
      <c r="W69" s="164"/>
      <c r="X69" s="164"/>
      <c r="Y69" s="164"/>
      <c r="Z69" s="164"/>
      <c r="AA69" s="164"/>
      <c r="AB69" s="164"/>
    </row>
    <row r="70" spans="1:28" ht="15.75" customHeight="1" x14ac:dyDescent="0.35">
      <c r="A70" s="219"/>
      <c r="B70" s="220"/>
      <c r="C70" s="365"/>
      <c r="D70" s="215"/>
      <c r="E70" s="367"/>
      <c r="F70" s="216"/>
      <c r="G70" s="217"/>
      <c r="H70" s="225"/>
      <c r="I70" s="218"/>
      <c r="M70" s="164"/>
      <c r="N70" s="164"/>
      <c r="O70" s="164"/>
      <c r="P70" s="164"/>
      <c r="Q70" s="164"/>
      <c r="R70" s="164"/>
      <c r="S70" s="164"/>
      <c r="T70" s="164"/>
      <c r="U70" s="164"/>
      <c r="V70" s="164"/>
      <c r="W70" s="164"/>
      <c r="X70" s="164"/>
      <c r="Y70" s="164"/>
      <c r="Z70" s="164"/>
      <c r="AA70" s="164"/>
      <c r="AB70" s="164"/>
    </row>
    <row r="71" spans="1:28" ht="15.75" customHeight="1" x14ac:dyDescent="0.35">
      <c r="A71" s="219"/>
      <c r="B71" s="220"/>
      <c r="C71" s="365"/>
      <c r="D71" s="215"/>
      <c r="E71" s="367"/>
      <c r="F71" s="216"/>
      <c r="G71" s="217"/>
      <c r="H71" s="225"/>
      <c r="I71" s="218"/>
      <c r="M71" s="164"/>
      <c r="N71" s="164"/>
      <c r="O71" s="164"/>
      <c r="P71" s="164"/>
      <c r="Q71" s="164"/>
      <c r="R71" s="164"/>
      <c r="S71" s="164"/>
      <c r="T71" s="164"/>
      <c r="U71" s="164"/>
      <c r="V71" s="164"/>
      <c r="W71" s="164"/>
      <c r="X71" s="164"/>
      <c r="Y71" s="164"/>
      <c r="Z71" s="164"/>
      <c r="AA71" s="164"/>
      <c r="AB71" s="164"/>
    </row>
    <row r="72" spans="1:28" ht="15.75" customHeight="1" x14ac:dyDescent="0.35">
      <c r="A72" s="219"/>
      <c r="B72" s="220"/>
      <c r="C72" s="365"/>
      <c r="D72" s="215"/>
      <c r="E72" s="367"/>
      <c r="F72" s="216"/>
      <c r="G72" s="217"/>
      <c r="H72" s="225"/>
      <c r="I72" s="218"/>
      <c r="M72" s="164"/>
      <c r="N72" s="164"/>
      <c r="O72" s="164"/>
      <c r="P72" s="164"/>
      <c r="Q72" s="164"/>
      <c r="R72" s="164"/>
      <c r="S72" s="164"/>
      <c r="T72" s="164"/>
      <c r="U72" s="164"/>
      <c r="V72" s="164"/>
      <c r="W72" s="164"/>
      <c r="X72" s="164"/>
      <c r="Y72" s="164"/>
      <c r="Z72" s="164"/>
      <c r="AA72" s="164"/>
      <c r="AB72" s="164"/>
    </row>
    <row r="73" spans="1:28" ht="15.75" customHeight="1" x14ac:dyDescent="0.35">
      <c r="A73" s="219"/>
      <c r="B73" s="220"/>
      <c r="C73" s="365"/>
      <c r="D73" s="215"/>
      <c r="E73" s="367"/>
      <c r="F73" s="216"/>
      <c r="G73" s="217"/>
      <c r="H73" s="225"/>
      <c r="I73" s="218"/>
      <c r="M73" s="164"/>
      <c r="N73" s="164"/>
      <c r="O73" s="164"/>
      <c r="P73" s="164"/>
      <c r="Q73" s="164"/>
      <c r="R73" s="164"/>
      <c r="S73" s="164"/>
      <c r="T73" s="164"/>
      <c r="U73" s="164"/>
      <c r="V73" s="164"/>
      <c r="W73" s="164"/>
      <c r="X73" s="164"/>
      <c r="Y73" s="164"/>
      <c r="Z73" s="164"/>
      <c r="AA73" s="164"/>
      <c r="AB73" s="164"/>
    </row>
    <row r="74" spans="1:28" ht="15.75" customHeight="1" x14ac:dyDescent="0.35">
      <c r="A74" s="219"/>
      <c r="B74" s="220"/>
      <c r="C74" s="365"/>
      <c r="D74" s="215"/>
      <c r="E74" s="367"/>
      <c r="F74" s="216"/>
      <c r="G74" s="217"/>
      <c r="H74" s="225"/>
      <c r="I74" s="218"/>
      <c r="M74" s="164"/>
      <c r="N74" s="164"/>
      <c r="O74" s="164"/>
      <c r="P74" s="164"/>
      <c r="Q74" s="164"/>
      <c r="R74" s="164"/>
      <c r="S74" s="164"/>
      <c r="T74" s="164"/>
      <c r="U74" s="164"/>
      <c r="V74" s="164"/>
      <c r="W74" s="164"/>
      <c r="X74" s="164"/>
      <c r="Y74" s="164"/>
      <c r="Z74" s="164"/>
      <c r="AA74" s="164"/>
      <c r="AB74" s="164"/>
    </row>
    <row r="75" spans="1:28" ht="15.75" customHeight="1" x14ac:dyDescent="0.35">
      <c r="A75" s="219"/>
      <c r="B75" s="220"/>
      <c r="C75" s="365"/>
      <c r="D75" s="215"/>
      <c r="E75" s="367"/>
      <c r="F75" s="216"/>
      <c r="G75" s="217"/>
      <c r="H75" s="225"/>
      <c r="I75" s="218"/>
      <c r="M75" s="164"/>
      <c r="N75" s="164"/>
      <c r="O75" s="164"/>
      <c r="P75" s="164"/>
      <c r="Q75" s="164"/>
      <c r="R75" s="164"/>
      <c r="S75" s="164"/>
      <c r="T75" s="164"/>
      <c r="U75" s="164"/>
      <c r="V75" s="164"/>
      <c r="W75" s="164"/>
      <c r="X75" s="164"/>
      <c r="Y75" s="164"/>
      <c r="Z75" s="164"/>
      <c r="AA75" s="164"/>
      <c r="AB75" s="164"/>
    </row>
    <row r="76" spans="1:28" ht="15.75" customHeight="1" x14ac:dyDescent="0.35">
      <c r="A76" s="219"/>
      <c r="B76" s="220"/>
      <c r="C76" s="365"/>
      <c r="D76" s="215"/>
      <c r="E76" s="367"/>
      <c r="F76" s="216"/>
      <c r="G76" s="217"/>
      <c r="H76" s="225"/>
      <c r="I76" s="218"/>
      <c r="M76" s="164"/>
      <c r="N76" s="164"/>
      <c r="O76" s="164"/>
      <c r="P76" s="164"/>
      <c r="Q76" s="164"/>
      <c r="R76" s="164"/>
      <c r="S76" s="164"/>
      <c r="T76" s="164"/>
      <c r="U76" s="164"/>
      <c r="V76" s="164"/>
      <c r="W76" s="164"/>
      <c r="X76" s="164"/>
      <c r="Y76" s="164"/>
      <c r="Z76" s="164"/>
      <c r="AA76" s="164"/>
      <c r="AB76" s="164"/>
    </row>
    <row r="77" spans="1:28" ht="15.75" customHeight="1" x14ac:dyDescent="0.35">
      <c r="A77" s="219"/>
      <c r="B77" s="220"/>
      <c r="C77" s="365"/>
      <c r="D77" s="215"/>
      <c r="E77" s="367"/>
      <c r="F77" s="216"/>
      <c r="G77" s="217"/>
      <c r="H77" s="225"/>
      <c r="I77" s="218"/>
      <c r="M77" s="164"/>
      <c r="N77" s="164"/>
      <c r="O77" s="164"/>
      <c r="P77" s="164"/>
      <c r="Q77" s="164"/>
      <c r="R77" s="164"/>
      <c r="S77" s="164"/>
      <c r="T77" s="164"/>
      <c r="U77" s="164"/>
      <c r="V77" s="164"/>
      <c r="W77" s="164"/>
      <c r="X77" s="164"/>
      <c r="Y77" s="164"/>
      <c r="Z77" s="164"/>
      <c r="AA77" s="164"/>
      <c r="AB77" s="164"/>
    </row>
    <row r="78" spans="1:28" ht="15.75" customHeight="1" x14ac:dyDescent="0.35">
      <c r="A78" s="219"/>
      <c r="B78" s="220"/>
      <c r="C78" s="365"/>
      <c r="D78" s="215"/>
      <c r="E78" s="367"/>
      <c r="F78" s="216"/>
      <c r="G78" s="217"/>
      <c r="H78" s="225"/>
      <c r="I78" s="218"/>
      <c r="M78" s="164"/>
      <c r="N78" s="164"/>
      <c r="O78" s="164"/>
      <c r="P78" s="164"/>
      <c r="Q78" s="164"/>
      <c r="R78" s="164"/>
      <c r="S78" s="164"/>
      <c r="T78" s="164"/>
      <c r="U78" s="164"/>
      <c r="V78" s="164"/>
      <c r="W78" s="164"/>
      <c r="X78" s="164"/>
      <c r="Y78" s="164"/>
      <c r="Z78" s="164"/>
      <c r="AA78" s="164"/>
      <c r="AB78" s="164"/>
    </row>
    <row r="79" spans="1:28" ht="15.75" customHeight="1" x14ac:dyDescent="0.35">
      <c r="A79" s="219"/>
      <c r="B79" s="220"/>
      <c r="C79" s="365"/>
      <c r="D79" s="215"/>
      <c r="E79" s="367"/>
      <c r="F79" s="216"/>
      <c r="G79" s="217"/>
      <c r="H79" s="225"/>
      <c r="I79" s="218"/>
      <c r="M79" s="164"/>
      <c r="N79" s="164"/>
      <c r="O79" s="164"/>
      <c r="P79" s="164"/>
      <c r="Q79" s="164"/>
      <c r="R79" s="164"/>
      <c r="S79" s="164"/>
      <c r="T79" s="164"/>
      <c r="U79" s="164"/>
      <c r="V79" s="164"/>
      <c r="W79" s="164"/>
      <c r="X79" s="164"/>
      <c r="Y79" s="164"/>
      <c r="Z79" s="164"/>
      <c r="AA79" s="164"/>
      <c r="AB79" s="164"/>
    </row>
    <row r="80" spans="1:28" ht="15.75" customHeight="1" x14ac:dyDescent="0.35">
      <c r="A80" s="219"/>
      <c r="B80" s="220"/>
      <c r="C80" s="365"/>
      <c r="D80" s="215"/>
      <c r="E80" s="367"/>
      <c r="F80" s="216"/>
      <c r="G80" s="217"/>
      <c r="H80" s="225"/>
      <c r="I80" s="218"/>
      <c r="M80" s="164"/>
      <c r="N80" s="164"/>
      <c r="O80" s="164"/>
      <c r="P80" s="164"/>
      <c r="Q80" s="164"/>
      <c r="R80" s="164"/>
      <c r="S80" s="164"/>
      <c r="T80" s="164"/>
      <c r="U80" s="164"/>
      <c r="V80" s="164"/>
      <c r="W80" s="164"/>
      <c r="X80" s="164"/>
      <c r="Y80" s="164"/>
      <c r="Z80" s="164"/>
      <c r="AA80" s="164"/>
      <c r="AB80" s="164"/>
    </row>
    <row r="81" spans="1:28" ht="15.75" customHeight="1" x14ac:dyDescent="0.35">
      <c r="A81" s="219"/>
      <c r="B81" s="220"/>
      <c r="C81" s="365"/>
      <c r="D81" s="215"/>
      <c r="E81" s="367"/>
      <c r="F81" s="216"/>
      <c r="G81" s="217"/>
      <c r="H81" s="225"/>
      <c r="I81" s="218"/>
      <c r="M81" s="164"/>
      <c r="N81" s="164"/>
      <c r="O81" s="164"/>
      <c r="P81" s="164"/>
      <c r="Q81" s="164"/>
      <c r="R81" s="164"/>
      <c r="S81" s="164"/>
      <c r="T81" s="164"/>
      <c r="U81" s="164"/>
      <c r="V81" s="164"/>
      <c r="W81" s="164"/>
      <c r="X81" s="164"/>
      <c r="Y81" s="164"/>
      <c r="Z81" s="164"/>
      <c r="AA81" s="164"/>
      <c r="AB81" s="164"/>
    </row>
    <row r="82" spans="1:28" ht="15.75" customHeight="1" x14ac:dyDescent="0.35">
      <c r="A82" s="219"/>
      <c r="B82" s="220"/>
      <c r="C82" s="365"/>
      <c r="D82" s="215"/>
      <c r="E82" s="367"/>
      <c r="F82" s="216"/>
      <c r="G82" s="217"/>
      <c r="H82" s="225"/>
      <c r="I82" s="218"/>
      <c r="M82" s="164"/>
      <c r="N82" s="164"/>
      <c r="O82" s="164"/>
      <c r="P82" s="164"/>
      <c r="Q82" s="164"/>
      <c r="R82" s="164"/>
      <c r="S82" s="164"/>
      <c r="T82" s="164"/>
      <c r="U82" s="164"/>
      <c r="V82" s="164"/>
      <c r="W82" s="164"/>
      <c r="X82" s="164"/>
      <c r="Y82" s="164"/>
      <c r="Z82" s="164"/>
      <c r="AA82" s="164"/>
      <c r="AB82" s="164"/>
    </row>
    <row r="83" spans="1:28" ht="15.75" customHeight="1" x14ac:dyDescent="0.35">
      <c r="A83" s="219"/>
      <c r="B83" s="220"/>
      <c r="C83" s="365"/>
      <c r="D83" s="215"/>
      <c r="E83" s="367"/>
      <c r="F83" s="216"/>
      <c r="G83" s="217"/>
      <c r="H83" s="225"/>
      <c r="I83" s="218"/>
      <c r="M83" s="164"/>
      <c r="N83" s="164"/>
      <c r="O83" s="164"/>
      <c r="P83" s="164"/>
      <c r="Q83" s="164"/>
      <c r="R83" s="164"/>
      <c r="S83" s="164"/>
      <c r="T83" s="164"/>
      <c r="U83" s="164"/>
      <c r="V83" s="164"/>
      <c r="W83" s="164"/>
      <c r="X83" s="164"/>
      <c r="Y83" s="164"/>
      <c r="Z83" s="164"/>
      <c r="AA83" s="164"/>
      <c r="AB83" s="164"/>
    </row>
    <row r="84" spans="1:28" ht="15.75" customHeight="1" x14ac:dyDescent="0.35">
      <c r="A84" s="219"/>
      <c r="B84" s="220"/>
      <c r="C84" s="365"/>
      <c r="D84" s="215"/>
      <c r="E84" s="367"/>
      <c r="F84" s="216"/>
      <c r="G84" s="217"/>
      <c r="H84" s="225"/>
      <c r="I84" s="218"/>
      <c r="M84" s="164"/>
      <c r="N84" s="164"/>
      <c r="O84" s="164"/>
      <c r="P84" s="164"/>
      <c r="Q84" s="164"/>
      <c r="R84" s="164"/>
      <c r="S84" s="164"/>
      <c r="T84" s="164"/>
      <c r="U84" s="164"/>
      <c r="V84" s="164"/>
      <c r="W84" s="164"/>
      <c r="X84" s="164"/>
      <c r="Y84" s="164"/>
      <c r="Z84" s="164"/>
      <c r="AA84" s="164"/>
      <c r="AB84" s="164"/>
    </row>
    <row r="85" spans="1:28" ht="15.75" customHeight="1" x14ac:dyDescent="0.35">
      <c r="A85" s="219"/>
      <c r="B85" s="220"/>
      <c r="C85" s="365"/>
      <c r="D85" s="215"/>
      <c r="E85" s="367"/>
      <c r="F85" s="216"/>
      <c r="G85" s="217"/>
      <c r="H85" s="225"/>
      <c r="I85" s="218"/>
      <c r="M85" s="164"/>
      <c r="N85" s="164"/>
      <c r="O85" s="164"/>
      <c r="P85" s="164"/>
      <c r="Q85" s="164"/>
      <c r="R85" s="164"/>
      <c r="S85" s="164"/>
      <c r="T85" s="164"/>
      <c r="U85" s="164"/>
      <c r="V85" s="164"/>
      <c r="W85" s="164"/>
      <c r="X85" s="164"/>
      <c r="Y85" s="164"/>
      <c r="Z85" s="164"/>
      <c r="AA85" s="164"/>
      <c r="AB85" s="164"/>
    </row>
    <row r="86" spans="1:28" ht="15.75" customHeight="1" x14ac:dyDescent="0.35">
      <c r="A86" s="219"/>
      <c r="B86" s="220"/>
      <c r="C86" s="365"/>
      <c r="D86" s="215"/>
      <c r="E86" s="367"/>
      <c r="F86" s="216"/>
      <c r="G86" s="217"/>
      <c r="H86" s="225"/>
      <c r="I86" s="218"/>
      <c r="M86" s="164"/>
      <c r="N86" s="164"/>
      <c r="O86" s="164"/>
      <c r="P86" s="164"/>
      <c r="Q86" s="164"/>
      <c r="R86" s="164"/>
      <c r="S86" s="164"/>
      <c r="T86" s="164"/>
      <c r="U86" s="164"/>
      <c r="V86" s="164"/>
      <c r="W86" s="164"/>
      <c r="X86" s="164"/>
      <c r="Y86" s="164"/>
      <c r="Z86" s="164"/>
      <c r="AA86" s="164"/>
      <c r="AB86" s="164"/>
    </row>
    <row r="87" spans="1:28" ht="15.75" customHeight="1" x14ac:dyDescent="0.35">
      <c r="A87" s="219"/>
      <c r="B87" s="220"/>
      <c r="C87" s="365"/>
      <c r="D87" s="215"/>
      <c r="E87" s="367"/>
      <c r="F87" s="216"/>
      <c r="G87" s="217"/>
      <c r="H87" s="225"/>
      <c r="I87" s="218"/>
      <c r="M87" s="164"/>
      <c r="N87" s="164"/>
      <c r="O87" s="164"/>
      <c r="P87" s="164"/>
      <c r="Q87" s="164"/>
      <c r="R87" s="164"/>
      <c r="S87" s="164"/>
      <c r="T87" s="164"/>
      <c r="U87" s="164"/>
      <c r="V87" s="164"/>
      <c r="W87" s="164"/>
      <c r="X87" s="164"/>
      <c r="Y87" s="164"/>
      <c r="Z87" s="164"/>
      <c r="AA87" s="164"/>
      <c r="AB87" s="164"/>
    </row>
    <row r="88" spans="1:28" ht="15.75" customHeight="1" x14ac:dyDescent="0.35">
      <c r="A88" s="219"/>
      <c r="B88" s="220"/>
      <c r="C88" s="365"/>
      <c r="D88" s="215"/>
      <c r="E88" s="367"/>
      <c r="F88" s="216"/>
      <c r="G88" s="217"/>
      <c r="H88" s="225"/>
      <c r="I88" s="218"/>
      <c r="M88" s="164"/>
      <c r="N88" s="164"/>
      <c r="O88" s="164"/>
      <c r="P88" s="164"/>
      <c r="Q88" s="164"/>
      <c r="R88" s="164"/>
      <c r="S88" s="164"/>
      <c r="T88" s="164"/>
      <c r="U88" s="164"/>
      <c r="V88" s="164"/>
      <c r="W88" s="164"/>
      <c r="X88" s="164"/>
      <c r="Y88" s="164"/>
      <c r="Z88" s="164"/>
      <c r="AA88" s="164"/>
      <c r="AB88" s="164"/>
    </row>
    <row r="89" spans="1:28" ht="15.75" customHeight="1" x14ac:dyDescent="0.35">
      <c r="A89" s="219"/>
      <c r="B89" s="220"/>
      <c r="C89" s="365"/>
      <c r="D89" s="215"/>
      <c r="E89" s="367"/>
      <c r="F89" s="216"/>
      <c r="G89" s="217"/>
      <c r="H89" s="225"/>
      <c r="I89" s="218"/>
      <c r="M89" s="164"/>
      <c r="N89" s="164"/>
      <c r="O89" s="164"/>
      <c r="P89" s="164"/>
      <c r="Q89" s="164"/>
      <c r="R89" s="164"/>
      <c r="S89" s="164"/>
      <c r="T89" s="164"/>
      <c r="U89" s="164"/>
      <c r="V89" s="164"/>
      <c r="W89" s="164"/>
      <c r="X89" s="164"/>
      <c r="Y89" s="164"/>
      <c r="Z89" s="164"/>
      <c r="AA89" s="164"/>
      <c r="AB89" s="164"/>
    </row>
    <row r="90" spans="1:28" ht="15.75" customHeight="1" x14ac:dyDescent="0.35">
      <c r="A90" s="219"/>
      <c r="B90" s="220"/>
      <c r="C90" s="365"/>
      <c r="D90" s="215"/>
      <c r="E90" s="367"/>
      <c r="F90" s="216"/>
      <c r="G90" s="217"/>
      <c r="H90" s="225"/>
      <c r="I90" s="218"/>
      <c r="M90" s="164"/>
      <c r="N90" s="164"/>
      <c r="O90" s="164"/>
      <c r="P90" s="164"/>
      <c r="Q90" s="164"/>
      <c r="R90" s="164"/>
      <c r="S90" s="164"/>
      <c r="T90" s="164"/>
      <c r="U90" s="164"/>
      <c r="V90" s="164"/>
      <c r="W90" s="164"/>
      <c r="X90" s="164"/>
      <c r="Y90" s="164"/>
      <c r="Z90" s="164"/>
      <c r="AA90" s="164"/>
      <c r="AB90" s="164"/>
    </row>
    <row r="91" spans="1:28" ht="15.75" customHeight="1" x14ac:dyDescent="0.35">
      <c r="A91" s="219"/>
      <c r="B91" s="220"/>
      <c r="C91" s="365"/>
      <c r="D91" s="215"/>
      <c r="E91" s="367"/>
      <c r="F91" s="216"/>
      <c r="G91" s="217"/>
      <c r="H91" s="225"/>
      <c r="I91" s="218"/>
      <c r="M91" s="164"/>
      <c r="N91" s="164"/>
      <c r="O91" s="164"/>
      <c r="P91" s="164"/>
      <c r="Q91" s="164"/>
      <c r="R91" s="164"/>
      <c r="S91" s="164"/>
      <c r="T91" s="164"/>
      <c r="U91" s="164"/>
      <c r="V91" s="164"/>
      <c r="W91" s="164"/>
      <c r="X91" s="164"/>
      <c r="Y91" s="164"/>
      <c r="Z91" s="164"/>
      <c r="AA91" s="164"/>
      <c r="AB91" s="164"/>
    </row>
    <row r="92" spans="1:28" ht="15.75" customHeight="1" x14ac:dyDescent="0.35">
      <c r="A92" s="219"/>
      <c r="B92" s="220"/>
      <c r="C92" s="365"/>
      <c r="D92" s="215"/>
      <c r="E92" s="367"/>
      <c r="F92" s="216"/>
      <c r="G92" s="217"/>
      <c r="H92" s="225"/>
      <c r="I92" s="218"/>
      <c r="M92" s="164"/>
      <c r="N92" s="164"/>
      <c r="O92" s="164"/>
      <c r="P92" s="164"/>
      <c r="Q92" s="164"/>
      <c r="R92" s="164"/>
      <c r="S92" s="164"/>
      <c r="T92" s="164"/>
      <c r="U92" s="164"/>
      <c r="V92" s="164"/>
      <c r="W92" s="164"/>
      <c r="X92" s="164"/>
      <c r="Y92" s="164"/>
      <c r="Z92" s="164"/>
      <c r="AA92" s="164"/>
      <c r="AB92" s="164"/>
    </row>
    <row r="93" spans="1:28" ht="15.75" customHeight="1" x14ac:dyDescent="0.35">
      <c r="A93" s="219"/>
      <c r="B93" s="220"/>
      <c r="C93" s="365"/>
      <c r="D93" s="215"/>
      <c r="E93" s="367"/>
      <c r="F93" s="216"/>
      <c r="G93" s="217"/>
      <c r="H93" s="225"/>
      <c r="I93" s="218"/>
      <c r="M93" s="164"/>
      <c r="N93" s="164"/>
      <c r="O93" s="164"/>
      <c r="P93" s="164"/>
      <c r="Q93" s="164"/>
      <c r="R93" s="164"/>
      <c r="S93" s="164"/>
      <c r="T93" s="164"/>
      <c r="U93" s="164"/>
      <c r="V93" s="164"/>
      <c r="W93" s="164"/>
      <c r="X93" s="164"/>
      <c r="Y93" s="164"/>
      <c r="Z93" s="164"/>
      <c r="AA93" s="164"/>
      <c r="AB93" s="164"/>
    </row>
    <row r="94" spans="1:28" ht="15.75" customHeight="1" x14ac:dyDescent="0.35">
      <c r="A94" s="219"/>
      <c r="B94" s="220"/>
      <c r="C94" s="365"/>
      <c r="D94" s="215"/>
      <c r="E94" s="367"/>
      <c r="F94" s="216"/>
      <c r="G94" s="217"/>
      <c r="H94" s="225"/>
      <c r="I94" s="218"/>
      <c r="M94" s="164"/>
      <c r="N94" s="164"/>
      <c r="O94" s="164"/>
      <c r="P94" s="164"/>
      <c r="Q94" s="164"/>
      <c r="R94" s="164"/>
      <c r="S94" s="164"/>
      <c r="T94" s="164"/>
      <c r="U94" s="164"/>
      <c r="V94" s="164"/>
      <c r="W94" s="164"/>
      <c r="X94" s="164"/>
      <c r="Y94" s="164"/>
      <c r="Z94" s="164"/>
      <c r="AA94" s="164"/>
      <c r="AB94" s="164"/>
    </row>
    <row r="95" spans="1:28" ht="15.75" customHeight="1" x14ac:dyDescent="0.35">
      <c r="A95" s="219"/>
      <c r="B95" s="220"/>
      <c r="C95" s="365"/>
      <c r="D95" s="215"/>
      <c r="E95" s="367"/>
      <c r="F95" s="216"/>
      <c r="G95" s="217"/>
      <c r="H95" s="225"/>
      <c r="I95" s="218"/>
      <c r="M95" s="164"/>
      <c r="N95" s="164"/>
      <c r="O95" s="164"/>
      <c r="P95" s="164"/>
      <c r="Q95" s="164"/>
      <c r="R95" s="164"/>
      <c r="S95" s="164"/>
      <c r="T95" s="164"/>
      <c r="U95" s="164"/>
      <c r="V95" s="164"/>
      <c r="W95" s="164"/>
      <c r="X95" s="164"/>
      <c r="Y95" s="164"/>
      <c r="Z95" s="164"/>
      <c r="AA95" s="164"/>
      <c r="AB95" s="164"/>
    </row>
    <row r="96" spans="1:28" ht="15.75" customHeight="1" x14ac:dyDescent="0.35">
      <c r="A96" s="219"/>
      <c r="B96" s="220"/>
      <c r="C96" s="365"/>
      <c r="D96" s="215"/>
      <c r="E96" s="367"/>
      <c r="F96" s="216"/>
      <c r="G96" s="217"/>
      <c r="H96" s="225"/>
      <c r="I96" s="218"/>
      <c r="M96" s="164"/>
      <c r="N96" s="164"/>
      <c r="O96" s="164"/>
      <c r="P96" s="164"/>
      <c r="Q96" s="164"/>
      <c r="R96" s="164"/>
      <c r="S96" s="164"/>
      <c r="T96" s="164"/>
      <c r="U96" s="164"/>
      <c r="V96" s="164"/>
      <c r="W96" s="164"/>
      <c r="X96" s="164"/>
      <c r="Y96" s="164"/>
      <c r="Z96" s="164"/>
      <c r="AA96" s="164"/>
      <c r="AB96" s="164"/>
    </row>
    <row r="97" spans="1:28" ht="15.75" customHeight="1" x14ac:dyDescent="0.35">
      <c r="A97" s="219"/>
      <c r="B97" s="220"/>
      <c r="C97" s="365"/>
      <c r="D97" s="215"/>
      <c r="E97" s="367"/>
      <c r="F97" s="216"/>
      <c r="G97" s="217"/>
      <c r="H97" s="225"/>
      <c r="I97" s="218"/>
      <c r="M97" s="164"/>
      <c r="N97" s="164"/>
      <c r="O97" s="164"/>
      <c r="P97" s="164"/>
      <c r="Q97" s="164"/>
      <c r="R97" s="164"/>
      <c r="S97" s="164"/>
      <c r="T97" s="164"/>
      <c r="U97" s="164"/>
      <c r="V97" s="164"/>
      <c r="W97" s="164"/>
      <c r="X97" s="164"/>
      <c r="Y97" s="164"/>
      <c r="Z97" s="164"/>
      <c r="AA97" s="164"/>
      <c r="AB97" s="164"/>
    </row>
    <row r="98" spans="1:28" ht="15.75" customHeight="1" x14ac:dyDescent="0.35">
      <c r="A98" s="219"/>
      <c r="B98" s="220"/>
      <c r="C98" s="365"/>
      <c r="D98" s="215"/>
      <c r="E98" s="367"/>
      <c r="F98" s="216"/>
      <c r="G98" s="217"/>
      <c r="H98" s="225"/>
      <c r="I98" s="218"/>
      <c r="M98" s="164"/>
      <c r="N98" s="164"/>
      <c r="O98" s="164"/>
      <c r="P98" s="164"/>
      <c r="Q98" s="164"/>
      <c r="R98" s="164"/>
      <c r="S98" s="164"/>
      <c r="T98" s="164"/>
      <c r="U98" s="164"/>
      <c r="V98" s="164"/>
      <c r="W98" s="164"/>
      <c r="X98" s="164"/>
      <c r="Y98" s="164"/>
      <c r="Z98" s="164"/>
      <c r="AA98" s="164"/>
      <c r="AB98" s="164"/>
    </row>
    <row r="99" spans="1:28" ht="15.75" customHeight="1" x14ac:dyDescent="0.35">
      <c r="A99" s="219"/>
      <c r="B99" s="220"/>
      <c r="C99" s="365"/>
      <c r="D99" s="215"/>
      <c r="E99" s="367"/>
      <c r="F99" s="216"/>
      <c r="G99" s="217"/>
      <c r="H99" s="225"/>
      <c r="I99" s="218"/>
      <c r="M99" s="164"/>
      <c r="N99" s="164"/>
      <c r="O99" s="164"/>
      <c r="P99" s="164"/>
      <c r="Q99" s="164"/>
      <c r="R99" s="164"/>
      <c r="S99" s="164"/>
      <c r="T99" s="164"/>
      <c r="U99" s="164"/>
      <c r="V99" s="164"/>
      <c r="W99" s="164"/>
      <c r="X99" s="164"/>
      <c r="Y99" s="164"/>
      <c r="Z99" s="164"/>
      <c r="AA99" s="164"/>
      <c r="AB99" s="164"/>
    </row>
    <row r="100" spans="1:28" ht="15.75" customHeight="1" x14ac:dyDescent="0.35">
      <c r="A100" s="219"/>
      <c r="B100" s="220"/>
      <c r="C100" s="365"/>
      <c r="D100" s="215"/>
      <c r="E100" s="367"/>
      <c r="F100" s="216"/>
      <c r="G100" s="217"/>
      <c r="H100" s="225"/>
      <c r="I100" s="218"/>
      <c r="M100" s="164"/>
      <c r="N100" s="164"/>
      <c r="O100" s="164"/>
      <c r="P100" s="164"/>
      <c r="Q100" s="164"/>
      <c r="R100" s="164"/>
      <c r="S100" s="164"/>
      <c r="T100" s="164"/>
      <c r="U100" s="164"/>
      <c r="V100" s="164"/>
      <c r="W100" s="164"/>
      <c r="X100" s="164"/>
      <c r="Y100" s="164"/>
      <c r="Z100" s="164"/>
      <c r="AA100" s="164"/>
      <c r="AB100" s="164"/>
    </row>
    <row r="101" spans="1:28" ht="15.75" customHeight="1" x14ac:dyDescent="0.35">
      <c r="A101" s="219"/>
      <c r="B101" s="220"/>
      <c r="C101" s="365"/>
      <c r="D101" s="215"/>
      <c r="E101" s="367"/>
      <c r="F101" s="216"/>
      <c r="G101" s="217"/>
      <c r="H101" s="225"/>
      <c r="I101" s="218"/>
      <c r="M101" s="164"/>
      <c r="N101" s="164"/>
      <c r="O101" s="164"/>
      <c r="P101" s="164"/>
      <c r="Q101" s="164"/>
      <c r="R101" s="164"/>
      <c r="S101" s="164"/>
      <c r="T101" s="164"/>
      <c r="U101" s="164"/>
      <c r="V101" s="164"/>
      <c r="W101" s="164"/>
      <c r="X101" s="164"/>
      <c r="Y101" s="164"/>
      <c r="Z101" s="164"/>
      <c r="AA101" s="164"/>
      <c r="AB101" s="164"/>
    </row>
    <row r="102" spans="1:28" ht="15.75" customHeight="1" x14ac:dyDescent="0.35">
      <c r="A102" s="219"/>
      <c r="B102" s="220"/>
      <c r="C102" s="365"/>
      <c r="D102" s="215"/>
      <c r="E102" s="367"/>
      <c r="F102" s="216"/>
      <c r="G102" s="217"/>
      <c r="H102" s="225"/>
      <c r="I102" s="218"/>
      <c r="M102" s="164"/>
      <c r="N102" s="164"/>
      <c r="O102" s="164"/>
      <c r="P102" s="164"/>
      <c r="Q102" s="164"/>
      <c r="R102" s="164"/>
      <c r="S102" s="164"/>
      <c r="T102" s="164"/>
      <c r="U102" s="164"/>
      <c r="V102" s="164"/>
      <c r="W102" s="164"/>
      <c r="X102" s="164"/>
      <c r="Y102" s="164"/>
      <c r="Z102" s="164"/>
      <c r="AA102" s="164"/>
      <c r="AB102" s="164"/>
    </row>
    <row r="103" spans="1:28" ht="15.75" customHeight="1" x14ac:dyDescent="0.35">
      <c r="A103" s="219"/>
      <c r="B103" s="220"/>
      <c r="C103" s="365"/>
      <c r="D103" s="215"/>
      <c r="E103" s="367"/>
      <c r="F103" s="216"/>
      <c r="G103" s="217"/>
      <c r="H103" s="225"/>
      <c r="I103" s="218"/>
      <c r="M103" s="164"/>
      <c r="N103" s="164"/>
      <c r="O103" s="164"/>
      <c r="P103" s="164"/>
      <c r="Q103" s="164"/>
      <c r="R103" s="164"/>
      <c r="S103" s="164"/>
      <c r="T103" s="164"/>
      <c r="U103" s="164"/>
      <c r="V103" s="164"/>
      <c r="W103" s="164"/>
      <c r="X103" s="164"/>
      <c r="Y103" s="164"/>
      <c r="Z103" s="164"/>
      <c r="AA103" s="164"/>
      <c r="AB103" s="164"/>
    </row>
    <row r="104" spans="1:28" ht="15.75" customHeight="1" x14ac:dyDescent="0.35">
      <c r="A104" s="219"/>
      <c r="B104" s="220"/>
      <c r="C104" s="365"/>
      <c r="D104" s="215"/>
      <c r="E104" s="367"/>
      <c r="F104" s="216"/>
      <c r="G104" s="217"/>
      <c r="H104" s="225"/>
      <c r="I104" s="218"/>
      <c r="M104" s="164"/>
      <c r="N104" s="164"/>
      <c r="O104" s="164"/>
      <c r="P104" s="164"/>
      <c r="Q104" s="164"/>
      <c r="R104" s="164"/>
      <c r="S104" s="164"/>
      <c r="T104" s="164"/>
      <c r="U104" s="164"/>
      <c r="V104" s="164"/>
      <c r="W104" s="164"/>
      <c r="X104" s="164"/>
      <c r="Y104" s="164"/>
      <c r="Z104" s="164"/>
      <c r="AA104" s="164"/>
      <c r="AB104" s="164"/>
    </row>
    <row r="105" spans="1:28" ht="15.75" customHeight="1" x14ac:dyDescent="0.35">
      <c r="A105" s="219"/>
      <c r="B105" s="220"/>
      <c r="C105" s="365"/>
      <c r="D105" s="215"/>
      <c r="E105" s="367"/>
      <c r="F105" s="216"/>
      <c r="G105" s="217"/>
      <c r="H105" s="225"/>
      <c r="I105" s="218"/>
      <c r="M105" s="164"/>
      <c r="N105" s="164"/>
      <c r="O105" s="164"/>
      <c r="P105" s="164"/>
      <c r="Q105" s="164"/>
      <c r="R105" s="164"/>
      <c r="S105" s="164"/>
      <c r="T105" s="164"/>
      <c r="U105" s="164"/>
      <c r="V105" s="164"/>
      <c r="W105" s="164"/>
      <c r="X105" s="164"/>
      <c r="Y105" s="164"/>
      <c r="Z105" s="164"/>
      <c r="AA105" s="164"/>
      <c r="AB105" s="164"/>
    </row>
    <row r="106" spans="1:28" ht="15.75" customHeight="1" x14ac:dyDescent="0.35">
      <c r="A106" s="219"/>
      <c r="B106" s="220"/>
      <c r="C106" s="365"/>
      <c r="D106" s="215"/>
      <c r="E106" s="367"/>
      <c r="F106" s="216"/>
      <c r="G106" s="217"/>
      <c r="H106" s="225"/>
      <c r="I106" s="218"/>
      <c r="M106" s="164"/>
      <c r="N106" s="164"/>
      <c r="O106" s="164"/>
      <c r="P106" s="164"/>
      <c r="Q106" s="164"/>
      <c r="R106" s="164"/>
      <c r="S106" s="164"/>
      <c r="T106" s="164"/>
      <c r="U106" s="164"/>
      <c r="V106" s="164"/>
      <c r="W106" s="164"/>
      <c r="X106" s="164"/>
      <c r="Y106" s="164"/>
      <c r="Z106" s="164"/>
      <c r="AA106" s="164"/>
      <c r="AB106" s="164"/>
    </row>
    <row r="107" spans="1:28" ht="15.75" customHeight="1" x14ac:dyDescent="0.35">
      <c r="A107" s="219"/>
      <c r="B107" s="220"/>
      <c r="C107" s="365"/>
      <c r="D107" s="215"/>
      <c r="E107" s="367"/>
      <c r="F107" s="216"/>
      <c r="G107" s="217"/>
      <c r="H107" s="225"/>
      <c r="I107" s="218"/>
      <c r="M107" s="164"/>
      <c r="N107" s="164"/>
      <c r="O107" s="164"/>
      <c r="P107" s="164"/>
      <c r="Q107" s="164"/>
      <c r="R107" s="164"/>
      <c r="S107" s="164"/>
      <c r="T107" s="164"/>
      <c r="U107" s="164"/>
      <c r="V107" s="164"/>
      <c r="W107" s="164"/>
      <c r="X107" s="164"/>
      <c r="Y107" s="164"/>
      <c r="Z107" s="164"/>
      <c r="AA107" s="164"/>
      <c r="AB107" s="164"/>
    </row>
    <row r="108" spans="1:28" ht="15.75" customHeight="1" x14ac:dyDescent="0.35">
      <c r="A108" s="219"/>
      <c r="B108" s="220"/>
      <c r="C108" s="365"/>
      <c r="D108" s="215"/>
      <c r="E108" s="367"/>
      <c r="F108" s="216"/>
      <c r="G108" s="217"/>
      <c r="H108" s="225"/>
      <c r="I108" s="218"/>
      <c r="M108" s="164"/>
      <c r="N108" s="164"/>
      <c r="O108" s="164"/>
      <c r="P108" s="164"/>
      <c r="Q108" s="164"/>
      <c r="R108" s="164"/>
      <c r="S108" s="164"/>
      <c r="T108" s="164"/>
      <c r="U108" s="164"/>
      <c r="V108" s="164"/>
      <c r="W108" s="164"/>
      <c r="X108" s="164"/>
      <c r="Y108" s="164"/>
      <c r="Z108" s="164"/>
      <c r="AA108" s="164"/>
      <c r="AB108" s="164"/>
    </row>
    <row r="109" spans="1:28" ht="15.75" customHeight="1" x14ac:dyDescent="0.35">
      <c r="A109" s="219"/>
      <c r="B109" s="220"/>
      <c r="C109" s="365"/>
      <c r="D109" s="215"/>
      <c r="E109" s="367"/>
      <c r="F109" s="216"/>
      <c r="G109" s="217"/>
      <c r="H109" s="225"/>
      <c r="I109" s="218"/>
      <c r="M109" s="164"/>
      <c r="N109" s="164"/>
      <c r="O109" s="164"/>
      <c r="P109" s="164"/>
      <c r="Q109" s="164"/>
      <c r="R109" s="164"/>
      <c r="S109" s="164"/>
      <c r="T109" s="164"/>
      <c r="U109" s="164"/>
      <c r="V109" s="164"/>
      <c r="W109" s="164"/>
      <c r="X109" s="164"/>
      <c r="Y109" s="164"/>
      <c r="Z109" s="164"/>
      <c r="AA109" s="164"/>
      <c r="AB109" s="164"/>
    </row>
    <row r="110" spans="1:28" ht="15.75" customHeight="1" x14ac:dyDescent="0.35">
      <c r="A110" s="219"/>
      <c r="B110" s="220"/>
      <c r="C110" s="365"/>
      <c r="D110" s="215"/>
      <c r="E110" s="367"/>
      <c r="F110" s="216"/>
      <c r="G110" s="217"/>
      <c r="H110" s="225"/>
      <c r="I110" s="218"/>
      <c r="M110" s="164"/>
      <c r="N110" s="164"/>
      <c r="O110" s="164"/>
      <c r="P110" s="164"/>
      <c r="Q110" s="164"/>
      <c r="R110" s="164"/>
      <c r="S110" s="164"/>
      <c r="T110" s="164"/>
      <c r="U110" s="164"/>
      <c r="V110" s="164"/>
      <c r="W110" s="164"/>
      <c r="X110" s="164"/>
      <c r="Y110" s="164"/>
      <c r="Z110" s="164"/>
      <c r="AA110" s="164"/>
      <c r="AB110" s="164"/>
    </row>
    <row r="111" spans="1:28" ht="15.75" customHeight="1" x14ac:dyDescent="0.35">
      <c r="A111" s="219"/>
      <c r="B111" s="220"/>
      <c r="C111" s="365"/>
      <c r="D111" s="215"/>
      <c r="E111" s="367"/>
      <c r="F111" s="216"/>
      <c r="G111" s="217"/>
      <c r="H111" s="225"/>
      <c r="I111" s="218"/>
      <c r="M111" s="164"/>
      <c r="N111" s="164"/>
      <c r="O111" s="164"/>
      <c r="P111" s="164"/>
      <c r="Q111" s="164"/>
      <c r="R111" s="164"/>
      <c r="S111" s="164"/>
      <c r="T111" s="164"/>
      <c r="U111" s="164"/>
      <c r="V111" s="164"/>
      <c r="W111" s="164"/>
      <c r="X111" s="164"/>
      <c r="Y111" s="164"/>
      <c r="Z111" s="164"/>
      <c r="AA111" s="164"/>
      <c r="AB111" s="164"/>
    </row>
    <row r="112" spans="1:28" ht="15.75" customHeight="1" x14ac:dyDescent="0.35">
      <c r="A112" s="219"/>
      <c r="B112" s="220"/>
      <c r="C112" s="365"/>
      <c r="D112" s="215"/>
      <c r="E112" s="367"/>
      <c r="F112" s="216"/>
      <c r="G112" s="217"/>
      <c r="H112" s="225"/>
      <c r="I112" s="218"/>
      <c r="M112" s="164"/>
      <c r="N112" s="164"/>
      <c r="O112" s="164"/>
      <c r="P112" s="164"/>
      <c r="Q112" s="164"/>
      <c r="R112" s="164"/>
      <c r="S112" s="164"/>
      <c r="T112" s="164"/>
      <c r="U112" s="164"/>
      <c r="V112" s="164"/>
      <c r="W112" s="164"/>
      <c r="X112" s="164"/>
      <c r="Y112" s="164"/>
      <c r="Z112" s="164"/>
      <c r="AA112" s="164"/>
      <c r="AB112" s="164"/>
    </row>
    <row r="113" spans="1:28" ht="15.75" customHeight="1" x14ac:dyDescent="0.35">
      <c r="A113" s="219"/>
      <c r="B113" s="220"/>
      <c r="C113" s="365"/>
      <c r="D113" s="215"/>
      <c r="E113" s="367"/>
      <c r="F113" s="216"/>
      <c r="G113" s="217"/>
      <c r="H113" s="225"/>
      <c r="I113" s="218"/>
      <c r="M113" s="164"/>
      <c r="N113" s="164"/>
      <c r="O113" s="164"/>
      <c r="P113" s="164"/>
      <c r="Q113" s="164"/>
      <c r="R113" s="164"/>
      <c r="S113" s="164"/>
      <c r="T113" s="164"/>
      <c r="U113" s="164"/>
      <c r="V113" s="164"/>
      <c r="W113" s="164"/>
      <c r="X113" s="164"/>
      <c r="Y113" s="164"/>
      <c r="Z113" s="164"/>
      <c r="AA113" s="164"/>
      <c r="AB113" s="164"/>
    </row>
    <row r="114" spans="1:28" ht="15.75" customHeight="1" x14ac:dyDescent="0.35">
      <c r="A114" s="219"/>
      <c r="B114" s="220"/>
      <c r="C114" s="365"/>
      <c r="D114" s="215"/>
      <c r="E114" s="367"/>
      <c r="F114" s="216"/>
      <c r="G114" s="217"/>
      <c r="H114" s="225"/>
      <c r="I114" s="218"/>
      <c r="M114" s="164"/>
      <c r="N114" s="164"/>
      <c r="O114" s="164"/>
      <c r="P114" s="164"/>
      <c r="Q114" s="164"/>
      <c r="R114" s="164"/>
      <c r="S114" s="164"/>
      <c r="T114" s="164"/>
      <c r="U114" s="164"/>
      <c r="V114" s="164"/>
      <c r="W114" s="164"/>
      <c r="X114" s="164"/>
      <c r="Y114" s="164"/>
      <c r="Z114" s="164"/>
      <c r="AA114" s="164"/>
      <c r="AB114" s="164"/>
    </row>
    <row r="115" spans="1:28" ht="15.75" customHeight="1" x14ac:dyDescent="0.35">
      <c r="A115" s="219"/>
      <c r="B115" s="220"/>
      <c r="C115" s="365"/>
      <c r="D115" s="215"/>
      <c r="E115" s="367"/>
      <c r="F115" s="216"/>
      <c r="G115" s="217"/>
      <c r="H115" s="225"/>
      <c r="I115" s="218"/>
      <c r="M115" s="164"/>
      <c r="N115" s="164"/>
      <c r="O115" s="164"/>
      <c r="P115" s="164"/>
      <c r="Q115" s="164"/>
      <c r="R115" s="164"/>
      <c r="S115" s="164"/>
      <c r="T115" s="164"/>
      <c r="U115" s="164"/>
      <c r="V115" s="164"/>
      <c r="W115" s="164"/>
      <c r="X115" s="164"/>
      <c r="Y115" s="164"/>
      <c r="Z115" s="164"/>
      <c r="AA115" s="164"/>
      <c r="AB115" s="164"/>
    </row>
    <row r="116" spans="1:28" ht="15.75" customHeight="1" x14ac:dyDescent="0.35">
      <c r="A116" s="219"/>
      <c r="B116" s="220"/>
      <c r="C116" s="365"/>
      <c r="D116" s="215"/>
      <c r="E116" s="367"/>
      <c r="F116" s="216"/>
      <c r="G116" s="217"/>
      <c r="H116" s="225"/>
      <c r="I116" s="218"/>
      <c r="M116" s="164"/>
      <c r="N116" s="164"/>
      <c r="O116" s="164"/>
      <c r="P116" s="164"/>
      <c r="Q116" s="164"/>
      <c r="R116" s="164"/>
      <c r="S116" s="164"/>
      <c r="T116" s="164"/>
      <c r="U116" s="164"/>
      <c r="V116" s="164"/>
      <c r="W116" s="164"/>
      <c r="X116" s="164"/>
      <c r="Y116" s="164"/>
      <c r="Z116" s="164"/>
      <c r="AA116" s="164"/>
      <c r="AB116" s="164"/>
    </row>
    <row r="117" spans="1:28" ht="15.75" customHeight="1" x14ac:dyDescent="0.35">
      <c r="A117" s="219"/>
      <c r="B117" s="220"/>
      <c r="C117" s="365"/>
      <c r="D117" s="215"/>
      <c r="E117" s="367"/>
      <c r="F117" s="216"/>
      <c r="G117" s="217"/>
      <c r="H117" s="225"/>
      <c r="I117" s="218"/>
      <c r="M117" s="164"/>
      <c r="N117" s="164"/>
      <c r="O117" s="164"/>
      <c r="P117" s="164"/>
      <c r="Q117" s="164"/>
      <c r="R117" s="164"/>
      <c r="S117" s="164"/>
      <c r="T117" s="164"/>
      <c r="U117" s="164"/>
      <c r="V117" s="164"/>
      <c r="W117" s="164"/>
      <c r="X117" s="164"/>
      <c r="Y117" s="164"/>
      <c r="Z117" s="164"/>
      <c r="AA117" s="164"/>
      <c r="AB117" s="164"/>
    </row>
    <row r="118" spans="1:28" ht="15.75" customHeight="1" x14ac:dyDescent="0.35">
      <c r="A118" s="219"/>
      <c r="B118" s="220"/>
      <c r="C118" s="365"/>
      <c r="D118" s="215"/>
      <c r="E118" s="367"/>
      <c r="F118" s="216"/>
      <c r="G118" s="217"/>
      <c r="H118" s="225"/>
      <c r="I118" s="218"/>
      <c r="M118" s="164"/>
      <c r="N118" s="164"/>
      <c r="O118" s="164"/>
      <c r="P118" s="164"/>
      <c r="Q118" s="164"/>
      <c r="R118" s="164"/>
      <c r="S118" s="164"/>
      <c r="T118" s="164"/>
      <c r="U118" s="164"/>
      <c r="V118" s="164"/>
      <c r="W118" s="164"/>
      <c r="X118" s="164"/>
      <c r="Y118" s="164"/>
      <c r="Z118" s="164"/>
      <c r="AA118" s="164"/>
      <c r="AB118" s="164"/>
    </row>
    <row r="119" spans="1:28" ht="15.75" customHeight="1" x14ac:dyDescent="0.35">
      <c r="A119" s="219"/>
      <c r="B119" s="220"/>
      <c r="C119" s="365"/>
      <c r="D119" s="215"/>
      <c r="E119" s="367"/>
      <c r="F119" s="216"/>
      <c r="G119" s="217"/>
      <c r="H119" s="225"/>
      <c r="I119" s="218"/>
      <c r="M119" s="164"/>
      <c r="N119" s="164"/>
      <c r="O119" s="164"/>
      <c r="P119" s="164"/>
      <c r="Q119" s="164"/>
      <c r="R119" s="164"/>
      <c r="S119" s="164"/>
      <c r="T119" s="164"/>
      <c r="U119" s="164"/>
      <c r="V119" s="164"/>
      <c r="W119" s="164"/>
      <c r="X119" s="164"/>
      <c r="Y119" s="164"/>
      <c r="Z119" s="164"/>
      <c r="AA119" s="164"/>
      <c r="AB119" s="164"/>
    </row>
    <row r="120" spans="1:28" ht="15.75" customHeight="1" x14ac:dyDescent="0.35">
      <c r="A120" s="219"/>
      <c r="B120" s="220"/>
      <c r="C120" s="365"/>
      <c r="D120" s="215"/>
      <c r="E120" s="367"/>
      <c r="F120" s="216"/>
      <c r="G120" s="217"/>
      <c r="H120" s="225"/>
      <c r="I120" s="218"/>
      <c r="M120" s="164"/>
      <c r="N120" s="164"/>
      <c r="O120" s="164"/>
      <c r="P120" s="164"/>
      <c r="Q120" s="164"/>
      <c r="R120" s="164"/>
      <c r="S120" s="164"/>
      <c r="T120" s="164"/>
      <c r="U120" s="164"/>
      <c r="V120" s="164"/>
      <c r="W120" s="164"/>
      <c r="X120" s="164"/>
      <c r="Y120" s="164"/>
      <c r="Z120" s="164"/>
      <c r="AA120" s="164"/>
      <c r="AB120" s="164"/>
    </row>
    <row r="121" spans="1:28" ht="15.75" customHeight="1" x14ac:dyDescent="0.35">
      <c r="A121" s="219"/>
      <c r="B121" s="220"/>
      <c r="C121" s="365"/>
      <c r="D121" s="215"/>
      <c r="E121" s="367"/>
      <c r="F121" s="216"/>
      <c r="G121" s="217"/>
      <c r="H121" s="225"/>
      <c r="I121" s="218"/>
      <c r="M121" s="164"/>
      <c r="N121" s="164"/>
      <c r="O121" s="164"/>
      <c r="P121" s="164"/>
      <c r="Q121" s="164"/>
      <c r="R121" s="164"/>
      <c r="S121" s="164"/>
      <c r="T121" s="164"/>
      <c r="U121" s="164"/>
      <c r="V121" s="164"/>
      <c r="W121" s="164"/>
      <c r="X121" s="164"/>
      <c r="Y121" s="164"/>
      <c r="Z121" s="164"/>
      <c r="AA121" s="164"/>
      <c r="AB121" s="164"/>
    </row>
    <row r="122" spans="1:28" ht="15.75" customHeight="1" x14ac:dyDescent="0.35">
      <c r="A122" s="219"/>
      <c r="B122" s="220"/>
      <c r="C122" s="365"/>
      <c r="D122" s="215"/>
      <c r="E122" s="367"/>
      <c r="F122" s="216"/>
      <c r="G122" s="217"/>
      <c r="H122" s="225"/>
      <c r="I122" s="218"/>
      <c r="M122" s="164"/>
      <c r="N122" s="164"/>
      <c r="O122" s="164"/>
      <c r="P122" s="164"/>
      <c r="Q122" s="164"/>
      <c r="R122" s="164"/>
      <c r="S122" s="164"/>
      <c r="T122" s="164"/>
      <c r="U122" s="164"/>
      <c r="V122" s="164"/>
      <c r="W122" s="164"/>
      <c r="X122" s="164"/>
      <c r="Y122" s="164"/>
      <c r="Z122" s="164"/>
      <c r="AA122" s="164"/>
      <c r="AB122" s="164"/>
    </row>
    <row r="123" spans="1:28" ht="15.75" customHeight="1" x14ac:dyDescent="0.35">
      <c r="A123" s="219"/>
      <c r="B123" s="220"/>
      <c r="C123" s="365"/>
      <c r="D123" s="215"/>
      <c r="E123" s="367"/>
      <c r="F123" s="216"/>
      <c r="G123" s="217"/>
      <c r="H123" s="225"/>
      <c r="I123" s="218"/>
      <c r="M123" s="164"/>
      <c r="N123" s="164"/>
      <c r="O123" s="164"/>
      <c r="P123" s="164"/>
      <c r="Q123" s="164"/>
      <c r="R123" s="164"/>
      <c r="S123" s="164"/>
      <c r="T123" s="164"/>
      <c r="U123" s="164"/>
      <c r="V123" s="164"/>
      <c r="W123" s="164"/>
      <c r="X123" s="164"/>
      <c r="Y123" s="164"/>
      <c r="Z123" s="164"/>
      <c r="AA123" s="164"/>
      <c r="AB123" s="164"/>
    </row>
    <row r="124" spans="1:28" ht="15.75" customHeight="1" x14ac:dyDescent="0.35">
      <c r="A124" s="219"/>
      <c r="B124" s="220"/>
      <c r="C124" s="365"/>
      <c r="D124" s="215"/>
      <c r="E124" s="367"/>
      <c r="F124" s="216"/>
      <c r="G124" s="217"/>
      <c r="H124" s="225"/>
      <c r="I124" s="218"/>
      <c r="M124" s="164"/>
      <c r="N124" s="164"/>
      <c r="O124" s="164"/>
      <c r="P124" s="164"/>
      <c r="Q124" s="164"/>
      <c r="R124" s="164"/>
      <c r="S124" s="164"/>
      <c r="T124" s="164"/>
      <c r="U124" s="164"/>
      <c r="V124" s="164"/>
      <c r="W124" s="164"/>
      <c r="X124" s="164"/>
      <c r="Y124" s="164"/>
      <c r="Z124" s="164"/>
      <c r="AA124" s="164"/>
      <c r="AB124" s="164"/>
    </row>
    <row r="125" spans="1:28" ht="15.75" customHeight="1" x14ac:dyDescent="0.35">
      <c r="A125" s="219"/>
      <c r="B125" s="220"/>
      <c r="C125" s="365"/>
      <c r="D125" s="215"/>
      <c r="E125" s="367"/>
      <c r="F125" s="216"/>
      <c r="G125" s="217"/>
      <c r="H125" s="225"/>
      <c r="I125" s="218"/>
      <c r="M125" s="164"/>
      <c r="N125" s="164"/>
      <c r="O125" s="164"/>
      <c r="P125" s="164"/>
      <c r="Q125" s="164"/>
      <c r="R125" s="164"/>
      <c r="S125" s="164"/>
      <c r="T125" s="164"/>
      <c r="U125" s="164"/>
      <c r="V125" s="164"/>
      <c r="W125" s="164"/>
      <c r="X125" s="164"/>
      <c r="Y125" s="164"/>
      <c r="Z125" s="164"/>
      <c r="AA125" s="164"/>
      <c r="AB125" s="164"/>
    </row>
    <row r="126" spans="1:28" ht="15.75" customHeight="1" x14ac:dyDescent="0.35">
      <c r="A126" s="219"/>
      <c r="B126" s="220"/>
      <c r="C126" s="365"/>
      <c r="D126" s="215"/>
      <c r="E126" s="367"/>
      <c r="F126" s="216"/>
      <c r="G126" s="217"/>
      <c r="H126" s="225"/>
      <c r="I126" s="218"/>
      <c r="M126" s="164"/>
      <c r="N126" s="164"/>
      <c r="O126" s="164"/>
      <c r="P126" s="164"/>
      <c r="Q126" s="164"/>
      <c r="R126" s="164"/>
      <c r="S126" s="164"/>
      <c r="T126" s="164"/>
      <c r="U126" s="164"/>
      <c r="V126" s="164"/>
      <c r="W126" s="164"/>
      <c r="X126" s="164"/>
      <c r="Y126" s="164"/>
      <c r="Z126" s="164"/>
      <c r="AA126" s="164"/>
      <c r="AB126" s="164"/>
    </row>
    <row r="127" spans="1:28" ht="15.75" customHeight="1" x14ac:dyDescent="0.35">
      <c r="A127" s="219"/>
      <c r="B127" s="220"/>
      <c r="C127" s="365"/>
      <c r="D127" s="215"/>
      <c r="E127" s="367"/>
      <c r="F127" s="216"/>
      <c r="G127" s="217"/>
      <c r="H127" s="225"/>
      <c r="I127" s="218"/>
      <c r="M127" s="164"/>
      <c r="N127" s="164"/>
      <c r="O127" s="164"/>
      <c r="P127" s="164"/>
      <c r="Q127" s="164"/>
      <c r="R127" s="164"/>
      <c r="S127" s="164"/>
      <c r="T127" s="164"/>
      <c r="U127" s="164"/>
      <c r="V127" s="164"/>
      <c r="W127" s="164"/>
      <c r="X127" s="164"/>
      <c r="Y127" s="164"/>
      <c r="Z127" s="164"/>
      <c r="AA127" s="164"/>
      <c r="AB127" s="164"/>
    </row>
    <row r="128" spans="1:28" ht="15.75" customHeight="1" x14ac:dyDescent="0.35">
      <c r="A128" s="219"/>
      <c r="B128" s="220"/>
      <c r="C128" s="365"/>
      <c r="D128" s="215"/>
      <c r="E128" s="367"/>
      <c r="F128" s="216"/>
      <c r="G128" s="217"/>
      <c r="H128" s="225"/>
      <c r="I128" s="218"/>
      <c r="M128" s="164"/>
      <c r="N128" s="164"/>
      <c r="O128" s="164"/>
      <c r="P128" s="164"/>
      <c r="Q128" s="164"/>
      <c r="R128" s="164"/>
      <c r="S128" s="164"/>
      <c r="T128" s="164"/>
      <c r="U128" s="164"/>
      <c r="V128" s="164"/>
      <c r="W128" s="164"/>
      <c r="X128" s="164"/>
      <c r="Y128" s="164"/>
      <c r="Z128" s="164"/>
      <c r="AA128" s="164"/>
      <c r="AB128" s="164"/>
    </row>
    <row r="129" spans="1:28" ht="15.75" customHeight="1" x14ac:dyDescent="0.35">
      <c r="A129" s="219"/>
      <c r="B129" s="220"/>
      <c r="C129" s="365"/>
      <c r="D129" s="215"/>
      <c r="E129" s="367"/>
      <c r="F129" s="216"/>
      <c r="G129" s="217"/>
      <c r="H129" s="225"/>
      <c r="I129" s="218"/>
      <c r="M129" s="164"/>
      <c r="N129" s="164"/>
      <c r="O129" s="164"/>
      <c r="P129" s="164"/>
      <c r="Q129" s="164"/>
      <c r="R129" s="164"/>
      <c r="S129" s="164"/>
      <c r="T129" s="164"/>
      <c r="U129" s="164"/>
      <c r="V129" s="164"/>
      <c r="W129" s="164"/>
      <c r="X129" s="164"/>
      <c r="Y129" s="164"/>
      <c r="Z129" s="164"/>
      <c r="AA129" s="164"/>
      <c r="AB129" s="164"/>
    </row>
    <row r="130" spans="1:28" ht="15.75" customHeight="1" x14ac:dyDescent="0.35">
      <c r="A130" s="219"/>
      <c r="B130" s="220"/>
      <c r="C130" s="365"/>
      <c r="D130" s="215"/>
      <c r="E130" s="367"/>
      <c r="F130" s="216"/>
      <c r="G130" s="217"/>
      <c r="H130" s="225"/>
      <c r="I130" s="218"/>
      <c r="M130" s="164"/>
      <c r="N130" s="164"/>
      <c r="O130" s="164"/>
      <c r="P130" s="164"/>
      <c r="Q130" s="164"/>
      <c r="R130" s="164"/>
      <c r="S130" s="164"/>
      <c r="T130" s="164"/>
      <c r="U130" s="164"/>
      <c r="V130" s="164"/>
      <c r="W130" s="164"/>
      <c r="X130" s="164"/>
      <c r="Y130" s="164"/>
      <c r="Z130" s="164"/>
      <c r="AA130" s="164"/>
      <c r="AB130" s="164"/>
    </row>
    <row r="131" spans="1:28" ht="15.75" customHeight="1" x14ac:dyDescent="0.35">
      <c r="A131" s="219"/>
      <c r="B131" s="220"/>
      <c r="C131" s="365"/>
      <c r="D131" s="215"/>
      <c r="E131" s="367"/>
      <c r="F131" s="216"/>
      <c r="G131" s="217"/>
      <c r="H131" s="225"/>
      <c r="I131" s="218"/>
      <c r="M131" s="164"/>
      <c r="N131" s="164"/>
      <c r="O131" s="164"/>
      <c r="P131" s="164"/>
      <c r="Q131" s="164"/>
      <c r="R131" s="164"/>
      <c r="S131" s="164"/>
      <c r="T131" s="164"/>
      <c r="U131" s="164"/>
      <c r="V131" s="164"/>
      <c r="W131" s="164"/>
      <c r="X131" s="164"/>
      <c r="Y131" s="164"/>
      <c r="Z131" s="164"/>
      <c r="AA131" s="164"/>
      <c r="AB131" s="164"/>
    </row>
    <row r="132" spans="1:28" ht="15.75" customHeight="1" x14ac:dyDescent="0.35">
      <c r="A132" s="219"/>
      <c r="B132" s="220"/>
      <c r="C132" s="365"/>
      <c r="D132" s="215"/>
      <c r="E132" s="367"/>
      <c r="F132" s="216"/>
      <c r="G132" s="217"/>
      <c r="H132" s="225"/>
      <c r="I132" s="218"/>
      <c r="M132" s="164"/>
      <c r="N132" s="164"/>
      <c r="O132" s="164"/>
      <c r="P132" s="164"/>
      <c r="Q132" s="164"/>
      <c r="R132" s="164"/>
      <c r="S132" s="164"/>
      <c r="T132" s="164"/>
      <c r="U132" s="164"/>
      <c r="V132" s="164"/>
      <c r="W132" s="164"/>
      <c r="X132" s="164"/>
      <c r="Y132" s="164"/>
      <c r="Z132" s="164"/>
      <c r="AA132" s="164"/>
      <c r="AB132" s="164"/>
    </row>
    <row r="133" spans="1:28" ht="15.75" customHeight="1" x14ac:dyDescent="0.35">
      <c r="A133" s="219"/>
      <c r="B133" s="220"/>
      <c r="C133" s="365"/>
      <c r="D133" s="215"/>
      <c r="E133" s="367"/>
      <c r="F133" s="216"/>
      <c r="G133" s="217"/>
      <c r="H133" s="225"/>
      <c r="I133" s="218"/>
      <c r="M133" s="164"/>
      <c r="N133" s="164"/>
      <c r="O133" s="164"/>
      <c r="P133" s="164"/>
      <c r="Q133" s="164"/>
      <c r="R133" s="164"/>
      <c r="S133" s="164"/>
      <c r="T133" s="164"/>
      <c r="U133" s="164"/>
      <c r="V133" s="164"/>
      <c r="W133" s="164"/>
      <c r="X133" s="164"/>
      <c r="Y133" s="164"/>
      <c r="Z133" s="164"/>
      <c r="AA133" s="164"/>
      <c r="AB133" s="164"/>
    </row>
    <row r="134" spans="1:28" ht="15.75" customHeight="1" x14ac:dyDescent="0.35">
      <c r="A134" s="219"/>
      <c r="B134" s="220"/>
      <c r="C134" s="365"/>
      <c r="D134" s="215"/>
      <c r="E134" s="367"/>
      <c r="F134" s="216"/>
      <c r="G134" s="217"/>
      <c r="H134" s="225"/>
      <c r="I134" s="218"/>
      <c r="M134" s="164"/>
      <c r="N134" s="164"/>
      <c r="O134" s="164"/>
      <c r="P134" s="164"/>
      <c r="Q134" s="164"/>
      <c r="R134" s="164"/>
      <c r="S134" s="164"/>
      <c r="T134" s="164"/>
      <c r="U134" s="164"/>
      <c r="V134" s="164"/>
      <c r="W134" s="164"/>
      <c r="X134" s="164"/>
      <c r="Y134" s="164"/>
      <c r="Z134" s="164"/>
      <c r="AA134" s="164"/>
      <c r="AB134" s="164"/>
    </row>
    <row r="135" spans="1:28" ht="15.75" customHeight="1" x14ac:dyDescent="0.35">
      <c r="A135" s="219"/>
      <c r="B135" s="220"/>
      <c r="C135" s="365"/>
      <c r="D135" s="215"/>
      <c r="E135" s="367"/>
      <c r="F135" s="216"/>
      <c r="G135" s="217"/>
      <c r="H135" s="225"/>
      <c r="I135" s="218"/>
      <c r="M135" s="164"/>
      <c r="N135" s="164"/>
      <c r="O135" s="164"/>
      <c r="P135" s="164"/>
      <c r="Q135" s="164"/>
      <c r="R135" s="164"/>
      <c r="S135" s="164"/>
      <c r="T135" s="164"/>
      <c r="U135" s="164"/>
      <c r="V135" s="164"/>
      <c r="W135" s="164"/>
      <c r="X135" s="164"/>
      <c r="Y135" s="164"/>
      <c r="Z135" s="164"/>
      <c r="AA135" s="164"/>
      <c r="AB135" s="164"/>
    </row>
    <row r="136" spans="1:28" ht="15.75" customHeight="1" x14ac:dyDescent="0.35">
      <c r="A136" s="219"/>
      <c r="B136" s="220"/>
      <c r="C136" s="365"/>
      <c r="D136" s="215"/>
      <c r="E136" s="367"/>
      <c r="F136" s="216"/>
      <c r="G136" s="217"/>
      <c r="H136" s="225"/>
      <c r="I136" s="218"/>
      <c r="M136" s="164"/>
      <c r="N136" s="164"/>
      <c r="O136" s="164"/>
      <c r="P136" s="164"/>
      <c r="Q136" s="164"/>
      <c r="R136" s="164"/>
      <c r="S136" s="164"/>
      <c r="T136" s="164"/>
      <c r="U136" s="164"/>
      <c r="V136" s="164"/>
      <c r="W136" s="164"/>
      <c r="X136" s="164"/>
      <c r="Y136" s="164"/>
      <c r="Z136" s="164"/>
      <c r="AA136" s="164"/>
      <c r="AB136" s="164"/>
    </row>
    <row r="137" spans="1:28" ht="15.75" customHeight="1" x14ac:dyDescent="0.35">
      <c r="A137" s="219"/>
      <c r="B137" s="220"/>
      <c r="C137" s="365"/>
      <c r="D137" s="215"/>
      <c r="E137" s="367"/>
      <c r="F137" s="216"/>
      <c r="G137" s="217"/>
      <c r="H137" s="225"/>
      <c r="I137" s="218"/>
      <c r="M137" s="164"/>
      <c r="N137" s="164"/>
      <c r="O137" s="164"/>
      <c r="P137" s="164"/>
      <c r="Q137" s="164"/>
      <c r="R137" s="164"/>
      <c r="S137" s="164"/>
      <c r="T137" s="164"/>
      <c r="U137" s="164"/>
      <c r="V137" s="164"/>
      <c r="W137" s="164"/>
      <c r="X137" s="164"/>
      <c r="Y137" s="164"/>
      <c r="Z137" s="164"/>
      <c r="AA137" s="164"/>
      <c r="AB137" s="164"/>
    </row>
    <row r="138" spans="1:28" ht="15.75" customHeight="1" x14ac:dyDescent="0.35">
      <c r="A138" s="219"/>
      <c r="B138" s="220"/>
      <c r="C138" s="365"/>
      <c r="D138" s="215"/>
      <c r="E138" s="367"/>
      <c r="F138" s="216"/>
      <c r="G138" s="217"/>
      <c r="H138" s="225"/>
      <c r="I138" s="218"/>
      <c r="M138" s="164"/>
      <c r="N138" s="164"/>
      <c r="O138" s="164"/>
      <c r="P138" s="164"/>
      <c r="Q138" s="164"/>
      <c r="R138" s="164"/>
      <c r="S138" s="164"/>
      <c r="T138" s="164"/>
      <c r="U138" s="164"/>
      <c r="V138" s="164"/>
      <c r="W138" s="164"/>
      <c r="X138" s="164"/>
      <c r="Y138" s="164"/>
      <c r="Z138" s="164"/>
      <c r="AA138" s="164"/>
      <c r="AB138" s="164"/>
    </row>
    <row r="139" spans="1:28" ht="15.75" customHeight="1" x14ac:dyDescent="0.35">
      <c r="A139" s="219"/>
      <c r="B139" s="220"/>
      <c r="C139" s="365"/>
      <c r="D139" s="215"/>
      <c r="E139" s="367"/>
      <c r="F139" s="216"/>
      <c r="G139" s="217"/>
      <c r="H139" s="225"/>
      <c r="I139" s="218"/>
      <c r="M139" s="164"/>
      <c r="N139" s="164"/>
      <c r="O139" s="164"/>
      <c r="P139" s="164"/>
      <c r="Q139" s="164"/>
      <c r="R139" s="164"/>
      <c r="S139" s="164"/>
      <c r="T139" s="164"/>
      <c r="U139" s="164"/>
      <c r="V139" s="164"/>
      <c r="W139" s="164"/>
      <c r="X139" s="164"/>
      <c r="Y139" s="164"/>
      <c r="Z139" s="164"/>
      <c r="AA139" s="164"/>
      <c r="AB139" s="164"/>
    </row>
    <row r="140" spans="1:28" ht="15.75" customHeight="1" x14ac:dyDescent="0.35">
      <c r="A140" s="219"/>
      <c r="B140" s="220"/>
      <c r="C140" s="365"/>
      <c r="D140" s="215"/>
      <c r="E140" s="367"/>
      <c r="F140" s="216"/>
      <c r="G140" s="217"/>
      <c r="H140" s="225"/>
      <c r="I140" s="218"/>
      <c r="M140" s="164"/>
      <c r="N140" s="164"/>
      <c r="O140" s="164"/>
      <c r="P140" s="164"/>
      <c r="Q140" s="164"/>
      <c r="R140" s="164"/>
      <c r="S140" s="164"/>
      <c r="T140" s="164"/>
      <c r="U140" s="164"/>
      <c r="V140" s="164"/>
      <c r="W140" s="164"/>
      <c r="X140" s="164"/>
      <c r="Y140" s="164"/>
      <c r="Z140" s="164"/>
      <c r="AA140" s="164"/>
      <c r="AB140" s="164"/>
    </row>
    <row r="141" spans="1:28" ht="15.75" customHeight="1" x14ac:dyDescent="0.35">
      <c r="A141" s="219"/>
      <c r="B141" s="220"/>
      <c r="C141" s="365"/>
      <c r="D141" s="215"/>
      <c r="E141" s="367"/>
      <c r="F141" s="216"/>
      <c r="G141" s="217"/>
      <c r="H141" s="225"/>
      <c r="I141" s="218"/>
      <c r="M141" s="164"/>
      <c r="N141" s="164"/>
      <c r="O141" s="164"/>
      <c r="P141" s="164"/>
      <c r="Q141" s="164"/>
      <c r="R141" s="164"/>
      <c r="S141" s="164"/>
      <c r="T141" s="164"/>
      <c r="U141" s="164"/>
      <c r="V141" s="164"/>
      <c r="W141" s="164"/>
      <c r="X141" s="164"/>
      <c r="Y141" s="164"/>
      <c r="Z141" s="164"/>
      <c r="AA141" s="164"/>
      <c r="AB141" s="164"/>
    </row>
    <row r="142" spans="1:28" ht="15.75" customHeight="1" x14ac:dyDescent="0.35">
      <c r="A142" s="219"/>
      <c r="B142" s="220"/>
      <c r="C142" s="365"/>
      <c r="D142" s="215"/>
      <c r="E142" s="367"/>
      <c r="F142" s="216"/>
      <c r="G142" s="217"/>
      <c r="H142" s="225"/>
      <c r="I142" s="218"/>
      <c r="M142" s="164"/>
      <c r="N142" s="164"/>
      <c r="O142" s="164"/>
      <c r="P142" s="164"/>
      <c r="Q142" s="164"/>
      <c r="R142" s="164"/>
      <c r="S142" s="164"/>
      <c r="T142" s="164"/>
      <c r="U142" s="164"/>
      <c r="V142" s="164"/>
      <c r="W142" s="164"/>
      <c r="X142" s="164"/>
      <c r="Y142" s="164"/>
      <c r="Z142" s="164"/>
      <c r="AA142" s="164"/>
      <c r="AB142" s="164"/>
    </row>
    <row r="143" spans="1:28" ht="15.75" customHeight="1" x14ac:dyDescent="0.35">
      <c r="A143" s="219"/>
      <c r="B143" s="220"/>
      <c r="C143" s="365"/>
      <c r="D143" s="215"/>
      <c r="E143" s="367"/>
      <c r="F143" s="216"/>
      <c r="G143" s="217"/>
      <c r="H143" s="225"/>
      <c r="I143" s="218"/>
      <c r="M143" s="164"/>
      <c r="N143" s="164"/>
      <c r="O143" s="164"/>
      <c r="P143" s="164"/>
      <c r="Q143" s="164"/>
      <c r="R143" s="164"/>
      <c r="S143" s="164"/>
      <c r="T143" s="164"/>
      <c r="U143" s="164"/>
      <c r="V143" s="164"/>
      <c r="W143" s="164"/>
      <c r="X143" s="164"/>
      <c r="Y143" s="164"/>
      <c r="Z143" s="164"/>
      <c r="AA143" s="164"/>
      <c r="AB143" s="164"/>
    </row>
    <row r="144" spans="1:28" ht="15.75" customHeight="1" x14ac:dyDescent="0.35">
      <c r="A144" s="219"/>
      <c r="B144" s="220"/>
      <c r="C144" s="365"/>
      <c r="D144" s="215"/>
      <c r="E144" s="367"/>
      <c r="F144" s="216"/>
      <c r="G144" s="217"/>
      <c r="H144" s="225"/>
      <c r="I144" s="218"/>
      <c r="M144" s="164"/>
      <c r="N144" s="164"/>
      <c r="O144" s="164"/>
      <c r="P144" s="164"/>
      <c r="Q144" s="164"/>
      <c r="R144" s="164"/>
      <c r="S144" s="164"/>
      <c r="T144" s="164"/>
      <c r="U144" s="164"/>
      <c r="V144" s="164"/>
      <c r="W144" s="164"/>
      <c r="X144" s="164"/>
      <c r="Y144" s="164"/>
      <c r="Z144" s="164"/>
      <c r="AA144" s="164"/>
      <c r="AB144" s="164"/>
    </row>
    <row r="145" spans="1:28" ht="15.75" customHeight="1" x14ac:dyDescent="0.35">
      <c r="A145" s="219"/>
      <c r="B145" s="220"/>
      <c r="C145" s="365"/>
      <c r="D145" s="215"/>
      <c r="E145" s="367"/>
      <c r="F145" s="216"/>
      <c r="G145" s="217"/>
      <c r="H145" s="225"/>
      <c r="I145" s="218"/>
      <c r="M145" s="164"/>
      <c r="N145" s="164"/>
      <c r="O145" s="164"/>
      <c r="P145" s="164"/>
      <c r="Q145" s="164"/>
      <c r="R145" s="164"/>
      <c r="S145" s="164"/>
      <c r="T145" s="164"/>
      <c r="U145" s="164"/>
      <c r="V145" s="164"/>
      <c r="W145" s="164"/>
      <c r="X145" s="164"/>
      <c r="Y145" s="164"/>
      <c r="Z145" s="164"/>
      <c r="AA145" s="164"/>
      <c r="AB145" s="164"/>
    </row>
    <row r="146" spans="1:28" ht="15.75" customHeight="1" x14ac:dyDescent="0.35">
      <c r="A146" s="219"/>
      <c r="B146" s="220"/>
      <c r="C146" s="365"/>
      <c r="D146" s="215"/>
      <c r="E146" s="367"/>
      <c r="F146" s="216"/>
      <c r="G146" s="217"/>
      <c r="H146" s="225"/>
      <c r="I146" s="218"/>
      <c r="M146" s="164"/>
      <c r="N146" s="164"/>
      <c r="O146" s="164"/>
      <c r="P146" s="164"/>
      <c r="Q146" s="164"/>
      <c r="R146" s="164"/>
      <c r="S146" s="164"/>
      <c r="T146" s="164"/>
      <c r="U146" s="164"/>
      <c r="V146" s="164"/>
      <c r="W146" s="164"/>
      <c r="X146" s="164"/>
      <c r="Y146" s="164"/>
      <c r="Z146" s="164"/>
      <c r="AA146" s="164"/>
      <c r="AB146" s="164"/>
    </row>
    <row r="147" spans="1:28" ht="15.75" customHeight="1" x14ac:dyDescent="0.35">
      <c r="A147" s="219"/>
      <c r="B147" s="220"/>
      <c r="C147" s="365"/>
      <c r="D147" s="215"/>
      <c r="E147" s="367"/>
      <c r="F147" s="216"/>
      <c r="G147" s="217"/>
      <c r="H147" s="225"/>
      <c r="I147" s="218"/>
      <c r="M147" s="164"/>
      <c r="N147" s="164"/>
      <c r="O147" s="164"/>
      <c r="P147" s="164"/>
      <c r="Q147" s="164"/>
      <c r="R147" s="164"/>
      <c r="S147" s="164"/>
      <c r="T147" s="164"/>
      <c r="U147" s="164"/>
      <c r="V147" s="164"/>
      <c r="W147" s="164"/>
      <c r="X147" s="164"/>
      <c r="Y147" s="164"/>
      <c r="Z147" s="164"/>
      <c r="AA147" s="164"/>
      <c r="AB147" s="164"/>
    </row>
    <row r="148" spans="1:28" ht="15.75" customHeight="1" x14ac:dyDescent="0.35">
      <c r="A148" s="219"/>
      <c r="B148" s="220"/>
      <c r="C148" s="365"/>
      <c r="D148" s="215"/>
      <c r="E148" s="367"/>
      <c r="F148" s="216"/>
      <c r="G148" s="217"/>
      <c r="H148" s="225"/>
      <c r="I148" s="218"/>
      <c r="M148" s="164"/>
      <c r="N148" s="164"/>
      <c r="O148" s="164"/>
      <c r="P148" s="164"/>
      <c r="Q148" s="164"/>
      <c r="R148" s="164"/>
      <c r="S148" s="164"/>
      <c r="T148" s="164"/>
      <c r="U148" s="164"/>
      <c r="V148" s="164"/>
      <c r="W148" s="164"/>
      <c r="X148" s="164"/>
      <c r="Y148" s="164"/>
      <c r="Z148" s="164"/>
      <c r="AA148" s="164"/>
      <c r="AB148" s="164"/>
    </row>
    <row r="149" spans="1:28" ht="15.75" customHeight="1" x14ac:dyDescent="0.35">
      <c r="A149" s="219"/>
      <c r="B149" s="220"/>
      <c r="C149" s="365"/>
      <c r="D149" s="215"/>
      <c r="E149" s="367"/>
      <c r="F149" s="216"/>
      <c r="G149" s="217"/>
      <c r="H149" s="225"/>
      <c r="I149" s="218"/>
      <c r="M149" s="164"/>
      <c r="N149" s="164"/>
      <c r="O149" s="164"/>
      <c r="P149" s="164"/>
      <c r="Q149" s="164"/>
      <c r="R149" s="164"/>
      <c r="S149" s="164"/>
      <c r="T149" s="164"/>
      <c r="U149" s="164"/>
      <c r="V149" s="164"/>
      <c r="W149" s="164"/>
      <c r="X149" s="164"/>
      <c r="Y149" s="164"/>
      <c r="Z149" s="164"/>
      <c r="AA149" s="164"/>
      <c r="AB149" s="164"/>
    </row>
    <row r="150" spans="1:28" ht="15.75" customHeight="1" x14ac:dyDescent="0.35">
      <c r="A150" s="219"/>
      <c r="B150" s="220"/>
      <c r="C150" s="365"/>
      <c r="D150" s="215"/>
      <c r="E150" s="367"/>
      <c r="F150" s="221"/>
      <c r="G150" s="217"/>
      <c r="H150" s="225"/>
      <c r="I150" s="218"/>
      <c r="M150" s="164"/>
      <c r="N150" s="164"/>
      <c r="O150" s="164"/>
      <c r="P150" s="164"/>
      <c r="Q150" s="164"/>
      <c r="R150" s="164"/>
      <c r="S150" s="164"/>
      <c r="T150" s="164"/>
      <c r="U150" s="164"/>
      <c r="V150" s="164"/>
      <c r="W150" s="164"/>
      <c r="X150" s="164"/>
      <c r="Y150" s="164"/>
      <c r="Z150" s="164"/>
      <c r="AA150" s="164"/>
      <c r="AB150" s="164"/>
    </row>
    <row r="151" spans="1:28" ht="15.75" customHeight="1" x14ac:dyDescent="0.35">
      <c r="A151" s="164"/>
      <c r="B151" s="164"/>
      <c r="C151" s="164"/>
      <c r="D151" s="164"/>
      <c r="E151" s="164"/>
      <c r="F151" s="164"/>
      <c r="M151" s="164"/>
      <c r="N151" s="164"/>
      <c r="O151" s="164"/>
      <c r="P151" s="164"/>
      <c r="Q151" s="164"/>
      <c r="R151" s="164"/>
      <c r="S151" s="164"/>
      <c r="T151" s="164"/>
      <c r="U151" s="164"/>
      <c r="V151" s="164"/>
      <c r="W151" s="164"/>
      <c r="X151" s="164"/>
      <c r="Y151" s="164"/>
      <c r="Z151" s="164"/>
      <c r="AA151" s="164"/>
      <c r="AB151" s="164"/>
    </row>
    <row r="152" spans="1:28" ht="15.75" customHeight="1" x14ac:dyDescent="0.35">
      <c r="A152" s="164"/>
      <c r="B152" s="164"/>
      <c r="C152" s="164"/>
      <c r="D152" s="164"/>
      <c r="E152" s="164"/>
      <c r="F152" s="164"/>
      <c r="K152" s="164"/>
      <c r="L152" s="164"/>
      <c r="M152" s="164"/>
      <c r="N152" s="164"/>
      <c r="O152" s="164"/>
      <c r="P152" s="164"/>
      <c r="Q152" s="164"/>
      <c r="R152" s="164"/>
      <c r="S152" s="164"/>
      <c r="T152" s="164"/>
      <c r="U152" s="164"/>
      <c r="V152" s="164"/>
      <c r="W152" s="164"/>
      <c r="X152" s="164"/>
      <c r="Y152" s="164"/>
      <c r="Z152" s="164"/>
    </row>
    <row r="153" spans="1:28" ht="15.75" customHeight="1" x14ac:dyDescent="0.35">
      <c r="A153" s="164"/>
      <c r="B153" s="164"/>
      <c r="C153" s="164"/>
      <c r="D153" s="164"/>
      <c r="E153" s="164"/>
      <c r="F153" s="164"/>
      <c r="K153" s="164"/>
      <c r="L153" s="164"/>
      <c r="M153" s="164"/>
      <c r="N153" s="164"/>
      <c r="O153" s="164"/>
      <c r="P153" s="164"/>
      <c r="Q153" s="164"/>
      <c r="R153" s="164"/>
      <c r="S153" s="164"/>
      <c r="T153" s="164"/>
      <c r="U153" s="164"/>
      <c r="V153" s="164"/>
      <c r="W153" s="164"/>
      <c r="X153" s="164"/>
      <c r="Y153" s="164"/>
      <c r="Z153" s="164"/>
    </row>
    <row r="154" spans="1:28" ht="15.75" customHeight="1" x14ac:dyDescent="0.35">
      <c r="A154" s="164"/>
      <c r="B154" s="164"/>
      <c r="C154" s="164"/>
      <c r="D154" s="164"/>
      <c r="E154" s="164"/>
      <c r="F154" s="164"/>
      <c r="K154" s="164"/>
      <c r="L154" s="164"/>
      <c r="M154" s="164"/>
      <c r="N154" s="164"/>
      <c r="O154" s="164"/>
      <c r="P154" s="164"/>
      <c r="Q154" s="164"/>
      <c r="R154" s="164"/>
      <c r="S154" s="164"/>
      <c r="T154" s="164"/>
      <c r="U154" s="164"/>
      <c r="V154" s="164"/>
      <c r="W154" s="164"/>
      <c r="X154" s="164"/>
      <c r="Y154" s="164"/>
      <c r="Z154" s="164"/>
    </row>
    <row r="155" spans="1:28" ht="15.75" customHeight="1" x14ac:dyDescent="0.35">
      <c r="A155" s="164"/>
      <c r="B155" s="164"/>
      <c r="C155" s="164"/>
      <c r="D155" s="164"/>
      <c r="E155" s="164"/>
      <c r="F155" s="164"/>
      <c r="K155" s="164"/>
      <c r="L155" s="164"/>
      <c r="M155" s="164"/>
      <c r="N155" s="164"/>
      <c r="O155" s="164"/>
      <c r="P155" s="164"/>
      <c r="Q155" s="164"/>
      <c r="R155" s="164"/>
      <c r="S155" s="164"/>
      <c r="T155" s="164"/>
      <c r="U155" s="164"/>
      <c r="V155" s="164"/>
      <c r="W155" s="164"/>
      <c r="X155" s="164"/>
      <c r="Y155" s="164"/>
      <c r="Z155" s="164"/>
    </row>
    <row r="156" spans="1:28" ht="15.75" customHeight="1" x14ac:dyDescent="0.35">
      <c r="A156" s="164"/>
      <c r="B156" s="164"/>
      <c r="C156" s="164"/>
      <c r="D156" s="164"/>
      <c r="E156" s="164"/>
      <c r="F156" s="164"/>
      <c r="K156" s="164"/>
      <c r="L156" s="164"/>
      <c r="M156" s="164"/>
      <c r="N156" s="164"/>
      <c r="O156" s="164"/>
      <c r="P156" s="164"/>
      <c r="Q156" s="164"/>
      <c r="R156" s="164"/>
      <c r="S156" s="164"/>
      <c r="T156" s="164"/>
      <c r="U156" s="164"/>
      <c r="V156" s="164"/>
      <c r="W156" s="164"/>
      <c r="X156" s="164"/>
      <c r="Y156" s="164"/>
      <c r="Z156" s="164"/>
    </row>
    <row r="157" spans="1:28" ht="15.75" customHeight="1" x14ac:dyDescent="0.35">
      <c r="A157" s="164"/>
      <c r="B157" s="164"/>
      <c r="C157" s="164"/>
      <c r="D157" s="164"/>
      <c r="E157" s="164"/>
      <c r="F157" s="164"/>
      <c r="K157" s="164"/>
      <c r="L157" s="164"/>
      <c r="M157" s="164"/>
      <c r="N157" s="164"/>
      <c r="O157" s="164"/>
      <c r="P157" s="164"/>
      <c r="Q157" s="164"/>
      <c r="R157" s="164"/>
      <c r="S157" s="164"/>
      <c r="T157" s="164"/>
      <c r="U157" s="164"/>
      <c r="V157" s="164"/>
      <c r="W157" s="164"/>
      <c r="X157" s="164"/>
      <c r="Y157" s="164"/>
      <c r="Z157" s="164"/>
    </row>
    <row r="158" spans="1:28" ht="15.75" customHeight="1" x14ac:dyDescent="0.35">
      <c r="A158" s="164"/>
      <c r="B158" s="164"/>
      <c r="C158" s="164"/>
      <c r="D158" s="164"/>
      <c r="E158" s="164"/>
      <c r="F158" s="164"/>
      <c r="K158" s="164"/>
      <c r="L158" s="164"/>
      <c r="M158" s="164"/>
      <c r="N158" s="164"/>
      <c r="O158" s="164"/>
      <c r="P158" s="164"/>
      <c r="Q158" s="164"/>
      <c r="R158" s="164"/>
      <c r="S158" s="164"/>
      <c r="T158" s="164"/>
      <c r="U158" s="164"/>
      <c r="V158" s="164"/>
      <c r="W158" s="164"/>
      <c r="X158" s="164"/>
      <c r="Y158" s="164"/>
      <c r="Z158" s="164"/>
    </row>
    <row r="159" spans="1:28" ht="15.75" customHeight="1" x14ac:dyDescent="0.35">
      <c r="A159" s="164"/>
      <c r="B159" s="164"/>
      <c r="C159" s="164"/>
      <c r="D159" s="164"/>
      <c r="E159" s="164"/>
      <c r="F159" s="164"/>
      <c r="K159" s="164"/>
      <c r="L159" s="164"/>
      <c r="M159" s="164"/>
      <c r="N159" s="164"/>
      <c r="O159" s="164"/>
      <c r="P159" s="164"/>
      <c r="Q159" s="164"/>
      <c r="R159" s="164"/>
      <c r="S159" s="164"/>
      <c r="T159" s="164"/>
      <c r="U159" s="164"/>
      <c r="V159" s="164"/>
      <c r="W159" s="164"/>
      <c r="X159" s="164"/>
      <c r="Y159" s="164"/>
      <c r="Z159" s="164"/>
    </row>
    <row r="160" spans="1:28" ht="15.75" customHeight="1" x14ac:dyDescent="0.35">
      <c r="A160" s="164"/>
      <c r="B160" s="164"/>
      <c r="C160" s="164"/>
      <c r="D160" s="164"/>
      <c r="E160" s="164"/>
      <c r="F160" s="164"/>
      <c r="K160" s="164"/>
      <c r="L160" s="164"/>
      <c r="M160" s="164"/>
      <c r="N160" s="164"/>
      <c r="O160" s="164"/>
      <c r="P160" s="164"/>
      <c r="Q160" s="164"/>
      <c r="R160" s="164"/>
      <c r="S160" s="164"/>
      <c r="T160" s="164"/>
      <c r="U160" s="164"/>
      <c r="V160" s="164"/>
      <c r="W160" s="164"/>
      <c r="X160" s="164"/>
      <c r="Y160" s="164"/>
      <c r="Z160" s="164"/>
    </row>
    <row r="161" spans="1:26" ht="15.75" customHeight="1" x14ac:dyDescent="0.35">
      <c r="A161" s="164"/>
      <c r="B161" s="164"/>
      <c r="C161" s="164"/>
      <c r="D161" s="164"/>
      <c r="E161" s="164"/>
      <c r="F161" s="164"/>
      <c r="K161" s="164"/>
      <c r="L161" s="164"/>
      <c r="M161" s="164"/>
      <c r="N161" s="164"/>
      <c r="O161" s="164"/>
      <c r="P161" s="164"/>
      <c r="Q161" s="164"/>
      <c r="R161" s="164"/>
      <c r="S161" s="164"/>
      <c r="T161" s="164"/>
      <c r="U161" s="164"/>
      <c r="V161" s="164"/>
      <c r="W161" s="164"/>
      <c r="X161" s="164"/>
      <c r="Y161" s="164"/>
      <c r="Z161" s="164"/>
    </row>
    <row r="162" spans="1:26" ht="15.75" customHeight="1" x14ac:dyDescent="0.35">
      <c r="A162" s="164"/>
      <c r="B162" s="164"/>
      <c r="C162" s="164"/>
      <c r="D162" s="164"/>
      <c r="E162" s="164"/>
      <c r="F162" s="164"/>
      <c r="K162" s="164"/>
      <c r="L162" s="164"/>
      <c r="M162" s="164"/>
      <c r="N162" s="164"/>
      <c r="O162" s="164"/>
      <c r="P162" s="164"/>
      <c r="Q162" s="164"/>
      <c r="R162" s="164"/>
      <c r="S162" s="164"/>
      <c r="T162" s="164"/>
      <c r="U162" s="164"/>
      <c r="V162" s="164"/>
      <c r="W162" s="164"/>
      <c r="X162" s="164"/>
      <c r="Y162" s="164"/>
      <c r="Z162" s="164"/>
    </row>
    <row r="163" spans="1:26" ht="15.75" customHeight="1" x14ac:dyDescent="0.35">
      <c r="A163" s="164"/>
      <c r="B163" s="164"/>
      <c r="C163" s="164"/>
      <c r="D163" s="164"/>
      <c r="E163" s="164"/>
      <c r="F163" s="164"/>
      <c r="K163" s="164"/>
      <c r="L163" s="164"/>
      <c r="M163" s="164"/>
      <c r="N163" s="164"/>
      <c r="O163" s="164"/>
      <c r="P163" s="164"/>
      <c r="Q163" s="164"/>
      <c r="R163" s="164"/>
      <c r="S163" s="164"/>
      <c r="T163" s="164"/>
      <c r="U163" s="164"/>
      <c r="V163" s="164"/>
      <c r="W163" s="164"/>
      <c r="X163" s="164"/>
      <c r="Y163" s="164"/>
      <c r="Z163" s="164"/>
    </row>
    <row r="164" spans="1:26" ht="15.75" customHeight="1" x14ac:dyDescent="0.35">
      <c r="A164" s="164"/>
      <c r="B164" s="164"/>
      <c r="C164" s="164"/>
      <c r="D164" s="164"/>
      <c r="E164" s="164"/>
      <c r="F164" s="164"/>
      <c r="K164" s="164"/>
      <c r="L164" s="164"/>
      <c r="M164" s="164"/>
      <c r="N164" s="164"/>
      <c r="O164" s="164"/>
      <c r="P164" s="164"/>
      <c r="Q164" s="164"/>
      <c r="R164" s="164"/>
      <c r="S164" s="164"/>
      <c r="T164" s="164"/>
      <c r="U164" s="164"/>
      <c r="V164" s="164"/>
      <c r="W164" s="164"/>
      <c r="X164" s="164"/>
      <c r="Y164" s="164"/>
      <c r="Z164" s="164"/>
    </row>
    <row r="165" spans="1:26" ht="15.75" customHeight="1" x14ac:dyDescent="0.35">
      <c r="A165" s="164"/>
      <c r="B165" s="164"/>
      <c r="C165" s="164"/>
      <c r="D165" s="164"/>
      <c r="E165" s="164"/>
      <c r="F165" s="164"/>
      <c r="K165" s="164"/>
      <c r="L165" s="164"/>
      <c r="M165" s="164"/>
      <c r="N165" s="164"/>
      <c r="O165" s="164"/>
      <c r="P165" s="164"/>
      <c r="Q165" s="164"/>
      <c r="R165" s="164"/>
      <c r="S165" s="164"/>
      <c r="T165" s="164"/>
      <c r="U165" s="164"/>
      <c r="V165" s="164"/>
      <c r="W165" s="164"/>
      <c r="X165" s="164"/>
      <c r="Y165" s="164"/>
      <c r="Z165" s="164"/>
    </row>
    <row r="166" spans="1:26" ht="15.75" customHeight="1" x14ac:dyDescent="0.35">
      <c r="A166" s="164"/>
      <c r="B166" s="164"/>
      <c r="C166" s="164"/>
      <c r="D166" s="164"/>
      <c r="E166" s="164"/>
      <c r="F166" s="164"/>
      <c r="K166" s="164"/>
      <c r="L166" s="164"/>
      <c r="M166" s="164"/>
      <c r="N166" s="164"/>
      <c r="O166" s="164"/>
      <c r="P166" s="164"/>
      <c r="Q166" s="164"/>
      <c r="R166" s="164"/>
      <c r="S166" s="164"/>
      <c r="T166" s="164"/>
      <c r="U166" s="164"/>
      <c r="V166" s="164"/>
      <c r="W166" s="164"/>
      <c r="X166" s="164"/>
      <c r="Y166" s="164"/>
      <c r="Z166" s="164"/>
    </row>
    <row r="167" spans="1:26" ht="15.75" customHeight="1" x14ac:dyDescent="0.35">
      <c r="A167" s="164"/>
      <c r="B167" s="164"/>
      <c r="C167" s="164"/>
      <c r="D167" s="164"/>
      <c r="E167" s="164"/>
      <c r="F167" s="164"/>
      <c r="K167" s="164"/>
      <c r="L167" s="164"/>
      <c r="M167" s="164"/>
      <c r="N167" s="164"/>
      <c r="O167" s="164"/>
      <c r="P167" s="164"/>
      <c r="Q167" s="164"/>
      <c r="R167" s="164"/>
      <c r="S167" s="164"/>
      <c r="T167" s="164"/>
      <c r="U167" s="164"/>
      <c r="V167" s="164"/>
      <c r="W167" s="164"/>
      <c r="X167" s="164"/>
      <c r="Y167" s="164"/>
      <c r="Z167" s="164"/>
    </row>
    <row r="168" spans="1:26" ht="15.75" customHeight="1" x14ac:dyDescent="0.35">
      <c r="A168" s="164"/>
      <c r="B168" s="164"/>
      <c r="C168" s="164"/>
      <c r="D168" s="164"/>
      <c r="E168" s="164"/>
      <c r="F168" s="164"/>
      <c r="K168" s="164"/>
      <c r="L168" s="164"/>
      <c r="M168" s="164"/>
      <c r="N168" s="164"/>
      <c r="O168" s="164"/>
      <c r="P168" s="164"/>
      <c r="Q168" s="164"/>
      <c r="R168" s="164"/>
      <c r="S168" s="164"/>
      <c r="T168" s="164"/>
      <c r="U168" s="164"/>
      <c r="V168" s="164"/>
      <c r="W168" s="164"/>
      <c r="X168" s="164"/>
      <c r="Y168" s="164"/>
      <c r="Z168" s="164"/>
    </row>
    <row r="169" spans="1:26" ht="15.75" customHeight="1" x14ac:dyDescent="0.35">
      <c r="A169" s="164"/>
      <c r="B169" s="164"/>
      <c r="C169" s="164"/>
      <c r="D169" s="164"/>
      <c r="E169" s="164"/>
      <c r="F169" s="164"/>
      <c r="K169" s="164"/>
      <c r="L169" s="164"/>
      <c r="M169" s="164"/>
      <c r="N169" s="164"/>
      <c r="O169" s="164"/>
      <c r="P169" s="164"/>
      <c r="Q169" s="164"/>
      <c r="R169" s="164"/>
      <c r="S169" s="164"/>
      <c r="T169" s="164"/>
      <c r="U169" s="164"/>
      <c r="V169" s="164"/>
      <c r="W169" s="164"/>
      <c r="X169" s="164"/>
      <c r="Y169" s="164"/>
      <c r="Z169" s="164"/>
    </row>
    <row r="170" spans="1:26" ht="15.75" customHeight="1" x14ac:dyDescent="0.35">
      <c r="A170" s="164"/>
      <c r="B170" s="164"/>
      <c r="C170" s="164"/>
      <c r="D170" s="164"/>
      <c r="E170" s="164"/>
      <c r="F170" s="164"/>
      <c r="K170" s="164"/>
      <c r="L170" s="164"/>
      <c r="M170" s="164"/>
      <c r="N170" s="164"/>
      <c r="O170" s="164"/>
      <c r="P170" s="164"/>
      <c r="Q170" s="164"/>
      <c r="R170" s="164"/>
      <c r="S170" s="164"/>
      <c r="T170" s="164"/>
      <c r="U170" s="164"/>
      <c r="V170" s="164"/>
      <c r="W170" s="164"/>
      <c r="X170" s="164"/>
      <c r="Y170" s="164"/>
      <c r="Z170" s="164"/>
    </row>
    <row r="171" spans="1:26" ht="15.75" customHeight="1" x14ac:dyDescent="0.35">
      <c r="A171" s="164"/>
      <c r="B171" s="164"/>
      <c r="C171" s="164"/>
      <c r="D171" s="164"/>
      <c r="E171" s="164"/>
      <c r="F171" s="164"/>
      <c r="K171" s="164"/>
      <c r="L171" s="164"/>
      <c r="M171" s="164"/>
      <c r="N171" s="164"/>
      <c r="O171" s="164"/>
      <c r="P171" s="164"/>
      <c r="Q171" s="164"/>
      <c r="R171" s="164"/>
      <c r="S171" s="164"/>
      <c r="T171" s="164"/>
      <c r="U171" s="164"/>
      <c r="V171" s="164"/>
      <c r="W171" s="164"/>
      <c r="X171" s="164"/>
      <c r="Y171" s="164"/>
      <c r="Z171" s="164"/>
    </row>
    <row r="172" spans="1:26" ht="15.75" customHeight="1" x14ac:dyDescent="0.35">
      <c r="A172" s="164"/>
      <c r="B172" s="164"/>
      <c r="C172" s="164"/>
      <c r="D172" s="164"/>
      <c r="E172" s="164"/>
      <c r="F172" s="164"/>
      <c r="K172" s="164"/>
      <c r="L172" s="164"/>
      <c r="M172" s="164"/>
      <c r="N172" s="164"/>
      <c r="O172" s="164"/>
      <c r="P172" s="164"/>
      <c r="Q172" s="164"/>
      <c r="R172" s="164"/>
      <c r="S172" s="164"/>
      <c r="T172" s="164"/>
      <c r="U172" s="164"/>
      <c r="V172" s="164"/>
      <c r="W172" s="164"/>
      <c r="X172" s="164"/>
      <c r="Y172" s="164"/>
      <c r="Z172" s="164"/>
    </row>
    <row r="173" spans="1:26" ht="15.75" customHeight="1" x14ac:dyDescent="0.35">
      <c r="A173" s="164"/>
      <c r="B173" s="164"/>
      <c r="C173" s="164"/>
      <c r="D173" s="164"/>
      <c r="E173" s="164"/>
      <c r="F173" s="164"/>
      <c r="K173" s="164"/>
      <c r="L173" s="164"/>
      <c r="M173" s="164"/>
      <c r="N173" s="164"/>
      <c r="O173" s="164"/>
      <c r="P173" s="164"/>
      <c r="Q173" s="164"/>
      <c r="R173" s="164"/>
      <c r="S173" s="164"/>
      <c r="T173" s="164"/>
      <c r="U173" s="164"/>
      <c r="V173" s="164"/>
      <c r="W173" s="164"/>
      <c r="X173" s="164"/>
      <c r="Y173" s="164"/>
      <c r="Z173" s="164"/>
    </row>
    <row r="174" spans="1:26" ht="15.75" customHeight="1" x14ac:dyDescent="0.35">
      <c r="A174" s="164"/>
      <c r="B174" s="164"/>
      <c r="C174" s="164"/>
      <c r="D174" s="164"/>
      <c r="E174" s="164"/>
      <c r="F174" s="164"/>
      <c r="K174" s="164"/>
      <c r="L174" s="164"/>
      <c r="M174" s="164"/>
      <c r="N174" s="164"/>
      <c r="O174" s="164"/>
      <c r="P174" s="164"/>
      <c r="Q174" s="164"/>
      <c r="R174" s="164"/>
      <c r="S174" s="164"/>
      <c r="T174" s="164"/>
      <c r="U174" s="164"/>
      <c r="V174" s="164"/>
      <c r="W174" s="164"/>
      <c r="X174" s="164"/>
      <c r="Y174" s="164"/>
      <c r="Z174" s="164"/>
    </row>
    <row r="175" spans="1:26" ht="15.75" customHeight="1" x14ac:dyDescent="0.35">
      <c r="A175" s="164"/>
      <c r="B175" s="164"/>
      <c r="C175" s="164"/>
      <c r="D175" s="164"/>
      <c r="E175" s="164"/>
      <c r="F175" s="164"/>
      <c r="K175" s="164"/>
      <c r="L175" s="164"/>
      <c r="M175" s="164"/>
      <c r="N175" s="164"/>
      <c r="O175" s="164"/>
      <c r="P175" s="164"/>
      <c r="Q175" s="164"/>
      <c r="R175" s="164"/>
      <c r="S175" s="164"/>
      <c r="T175" s="164"/>
      <c r="U175" s="164"/>
      <c r="V175" s="164"/>
      <c r="W175" s="164"/>
      <c r="X175" s="164"/>
      <c r="Y175" s="164"/>
      <c r="Z175" s="164"/>
    </row>
    <row r="176" spans="1:26" ht="15.75" customHeight="1" x14ac:dyDescent="0.35">
      <c r="A176" s="164"/>
      <c r="B176" s="164"/>
      <c r="C176" s="164"/>
      <c r="D176" s="164"/>
      <c r="E176" s="164"/>
      <c r="F176" s="164"/>
      <c r="K176" s="164"/>
      <c r="L176" s="164"/>
      <c r="M176" s="164"/>
      <c r="N176" s="164"/>
      <c r="O176" s="164"/>
      <c r="P176" s="164"/>
      <c r="Q176" s="164"/>
      <c r="R176" s="164"/>
      <c r="S176" s="164"/>
      <c r="T176" s="164"/>
      <c r="U176" s="164"/>
      <c r="V176" s="164"/>
      <c r="W176" s="164"/>
      <c r="X176" s="164"/>
      <c r="Y176" s="164"/>
      <c r="Z176" s="164"/>
    </row>
    <row r="177" spans="1:26" ht="15.75" customHeight="1" x14ac:dyDescent="0.35">
      <c r="A177" s="164"/>
      <c r="B177" s="164"/>
      <c r="C177" s="164"/>
      <c r="D177" s="164"/>
      <c r="E177" s="164"/>
      <c r="F177" s="164"/>
      <c r="K177" s="164"/>
      <c r="L177" s="164"/>
      <c r="M177" s="164"/>
      <c r="N177" s="164"/>
      <c r="O177" s="164"/>
      <c r="P177" s="164"/>
      <c r="Q177" s="164"/>
      <c r="R177" s="164"/>
      <c r="S177" s="164"/>
      <c r="T177" s="164"/>
      <c r="U177" s="164"/>
      <c r="V177" s="164"/>
      <c r="W177" s="164"/>
      <c r="X177" s="164"/>
      <c r="Y177" s="164"/>
      <c r="Z177" s="164"/>
    </row>
    <row r="178" spans="1:26" ht="15.75" customHeight="1" x14ac:dyDescent="0.35">
      <c r="A178" s="164"/>
      <c r="B178" s="164"/>
      <c r="C178" s="164"/>
      <c r="D178" s="164"/>
      <c r="E178" s="164"/>
      <c r="F178" s="164"/>
      <c r="K178" s="164"/>
      <c r="L178" s="164"/>
      <c r="M178" s="164"/>
      <c r="N178" s="164"/>
      <c r="O178" s="164"/>
      <c r="P178" s="164"/>
      <c r="Q178" s="164"/>
      <c r="R178" s="164"/>
      <c r="S178" s="164"/>
      <c r="T178" s="164"/>
      <c r="U178" s="164"/>
      <c r="V178" s="164"/>
      <c r="W178" s="164"/>
      <c r="X178" s="164"/>
      <c r="Y178" s="164"/>
      <c r="Z178" s="164"/>
    </row>
    <row r="179" spans="1:26" ht="15.75" customHeight="1" x14ac:dyDescent="0.35">
      <c r="A179" s="164"/>
      <c r="B179" s="164"/>
      <c r="C179" s="164"/>
      <c r="D179" s="164"/>
      <c r="E179" s="164"/>
      <c r="F179" s="164"/>
      <c r="K179" s="164"/>
      <c r="L179" s="164"/>
      <c r="M179" s="164"/>
      <c r="N179" s="164"/>
      <c r="O179" s="164"/>
      <c r="P179" s="164"/>
      <c r="Q179" s="164"/>
      <c r="R179" s="164"/>
      <c r="S179" s="164"/>
      <c r="T179" s="164"/>
      <c r="U179" s="164"/>
      <c r="V179" s="164"/>
      <c r="W179" s="164"/>
      <c r="X179" s="164"/>
      <c r="Y179" s="164"/>
      <c r="Z179" s="164"/>
    </row>
    <row r="180" spans="1:26" ht="15.75" customHeight="1" x14ac:dyDescent="0.35">
      <c r="A180" s="164"/>
      <c r="B180" s="164"/>
      <c r="C180" s="164"/>
      <c r="D180" s="164"/>
      <c r="E180" s="164"/>
      <c r="F180" s="164"/>
      <c r="K180" s="164"/>
      <c r="L180" s="164"/>
      <c r="M180" s="164"/>
      <c r="N180" s="164"/>
      <c r="O180" s="164"/>
      <c r="P180" s="164"/>
      <c r="Q180" s="164"/>
      <c r="R180" s="164"/>
      <c r="S180" s="164"/>
      <c r="T180" s="164"/>
      <c r="U180" s="164"/>
      <c r="V180" s="164"/>
      <c r="W180" s="164"/>
      <c r="X180" s="164"/>
      <c r="Y180" s="164"/>
      <c r="Z180" s="164"/>
    </row>
    <row r="181" spans="1:26" ht="15.75" customHeight="1" x14ac:dyDescent="0.35">
      <c r="A181" s="164"/>
      <c r="B181" s="164"/>
      <c r="C181" s="164"/>
      <c r="D181" s="164"/>
      <c r="E181" s="164"/>
      <c r="F181" s="164"/>
      <c r="K181" s="164"/>
      <c r="L181" s="164"/>
      <c r="M181" s="164"/>
      <c r="N181" s="164"/>
      <c r="O181" s="164"/>
      <c r="P181" s="164"/>
      <c r="Q181" s="164"/>
      <c r="R181" s="164"/>
      <c r="S181" s="164"/>
      <c r="T181" s="164"/>
      <c r="U181" s="164"/>
      <c r="V181" s="164"/>
      <c r="W181" s="164"/>
      <c r="X181" s="164"/>
      <c r="Y181" s="164"/>
      <c r="Z181" s="164"/>
    </row>
    <row r="182" spans="1:26" ht="15.75" customHeight="1" x14ac:dyDescent="0.35">
      <c r="A182" s="164"/>
      <c r="B182" s="164"/>
      <c r="C182" s="164"/>
      <c r="D182" s="164"/>
      <c r="E182" s="164"/>
      <c r="F182" s="164"/>
      <c r="K182" s="164"/>
      <c r="L182" s="164"/>
      <c r="M182" s="164"/>
      <c r="N182" s="164"/>
      <c r="O182" s="164"/>
      <c r="P182" s="164"/>
      <c r="Q182" s="164"/>
      <c r="R182" s="164"/>
      <c r="S182" s="164"/>
      <c r="T182" s="164"/>
      <c r="U182" s="164"/>
      <c r="V182" s="164"/>
      <c r="W182" s="164"/>
      <c r="X182" s="164"/>
      <c r="Y182" s="164"/>
      <c r="Z182" s="164"/>
    </row>
    <row r="183" spans="1:26" ht="15.75" customHeight="1" x14ac:dyDescent="0.35">
      <c r="A183" s="164"/>
      <c r="B183" s="164"/>
      <c r="C183" s="164"/>
      <c r="D183" s="164"/>
      <c r="E183" s="164"/>
      <c r="F183" s="164"/>
      <c r="K183" s="164"/>
      <c r="L183" s="164"/>
      <c r="M183" s="164"/>
      <c r="N183" s="164"/>
      <c r="O183" s="164"/>
      <c r="P183" s="164"/>
      <c r="Q183" s="164"/>
      <c r="R183" s="164"/>
      <c r="S183" s="164"/>
      <c r="T183" s="164"/>
      <c r="U183" s="164"/>
      <c r="V183" s="164"/>
      <c r="W183" s="164"/>
      <c r="X183" s="164"/>
      <c r="Y183" s="164"/>
      <c r="Z183" s="164"/>
    </row>
    <row r="184" spans="1:26" ht="15.75" customHeight="1" x14ac:dyDescent="0.35">
      <c r="A184" s="164"/>
      <c r="B184" s="164"/>
      <c r="C184" s="164"/>
      <c r="D184" s="164"/>
      <c r="E184" s="164"/>
      <c r="F184" s="164"/>
      <c r="K184" s="164"/>
      <c r="L184" s="164"/>
      <c r="M184" s="164"/>
      <c r="N184" s="164"/>
      <c r="O184" s="164"/>
      <c r="P184" s="164"/>
      <c r="Q184" s="164"/>
      <c r="R184" s="164"/>
      <c r="S184" s="164"/>
      <c r="T184" s="164"/>
      <c r="U184" s="164"/>
      <c r="V184" s="164"/>
      <c r="W184" s="164"/>
      <c r="X184" s="164"/>
      <c r="Y184" s="164"/>
      <c r="Z184" s="164"/>
    </row>
    <row r="185" spans="1:26" ht="15.75" customHeight="1" x14ac:dyDescent="0.35">
      <c r="A185" s="164"/>
      <c r="B185" s="164"/>
      <c r="C185" s="164"/>
      <c r="D185" s="164"/>
      <c r="E185" s="164"/>
      <c r="F185" s="164"/>
      <c r="K185" s="164"/>
      <c r="L185" s="164"/>
      <c r="M185" s="164"/>
      <c r="N185" s="164"/>
      <c r="O185" s="164"/>
      <c r="P185" s="164"/>
      <c r="Q185" s="164"/>
      <c r="R185" s="164"/>
      <c r="S185" s="164"/>
      <c r="T185" s="164"/>
      <c r="U185" s="164"/>
      <c r="V185" s="164"/>
      <c r="W185" s="164"/>
      <c r="X185" s="164"/>
      <c r="Y185" s="164"/>
      <c r="Z185" s="164"/>
    </row>
    <row r="186" spans="1:26" ht="15.75" customHeight="1" x14ac:dyDescent="0.35">
      <c r="A186" s="164"/>
      <c r="B186" s="164"/>
      <c r="C186" s="164"/>
      <c r="D186" s="164"/>
      <c r="E186" s="164"/>
      <c r="F186" s="164"/>
      <c r="K186" s="164"/>
      <c r="L186" s="164"/>
      <c r="M186" s="164"/>
      <c r="N186" s="164"/>
      <c r="O186" s="164"/>
      <c r="P186" s="164"/>
      <c r="Q186" s="164"/>
      <c r="R186" s="164"/>
      <c r="S186" s="164"/>
      <c r="T186" s="164"/>
      <c r="U186" s="164"/>
      <c r="V186" s="164"/>
      <c r="W186" s="164"/>
      <c r="X186" s="164"/>
      <c r="Y186" s="164"/>
      <c r="Z186" s="164"/>
    </row>
    <row r="187" spans="1:26" ht="15.75" customHeight="1" x14ac:dyDescent="0.35">
      <c r="A187" s="164"/>
      <c r="B187" s="164"/>
      <c r="C187" s="164"/>
      <c r="D187" s="164"/>
      <c r="E187" s="164"/>
      <c r="F187" s="164"/>
      <c r="K187" s="164"/>
      <c r="L187" s="164"/>
      <c r="M187" s="164"/>
      <c r="N187" s="164"/>
      <c r="O187" s="164"/>
      <c r="P187" s="164"/>
      <c r="Q187" s="164"/>
      <c r="R187" s="164"/>
      <c r="S187" s="164"/>
      <c r="T187" s="164"/>
      <c r="U187" s="164"/>
      <c r="V187" s="164"/>
      <c r="W187" s="164"/>
      <c r="X187" s="164"/>
      <c r="Y187" s="164"/>
      <c r="Z187" s="164"/>
    </row>
    <row r="188" spans="1:26" ht="15.75" customHeight="1" x14ac:dyDescent="0.35">
      <c r="A188" s="164"/>
      <c r="B188" s="164"/>
      <c r="C188" s="164"/>
      <c r="D188" s="164"/>
      <c r="E188" s="164"/>
      <c r="F188" s="164"/>
      <c r="K188" s="164"/>
      <c r="L188" s="164"/>
      <c r="M188" s="164"/>
      <c r="N188" s="164"/>
      <c r="O188" s="164"/>
      <c r="P188" s="164"/>
      <c r="Q188" s="164"/>
      <c r="R188" s="164"/>
      <c r="S188" s="164"/>
      <c r="T188" s="164"/>
      <c r="U188" s="164"/>
      <c r="V188" s="164"/>
      <c r="W188" s="164"/>
      <c r="X188" s="164"/>
      <c r="Y188" s="164"/>
      <c r="Z188" s="164"/>
    </row>
    <row r="189" spans="1:26" ht="15.75" customHeight="1" x14ac:dyDescent="0.35">
      <c r="A189" s="164"/>
      <c r="B189" s="164"/>
      <c r="C189" s="164"/>
      <c r="D189" s="164"/>
      <c r="E189" s="164"/>
      <c r="F189" s="164"/>
      <c r="K189" s="164"/>
      <c r="L189" s="164"/>
      <c r="M189" s="164"/>
      <c r="N189" s="164"/>
      <c r="O189" s="164"/>
      <c r="P189" s="164"/>
      <c r="Q189" s="164"/>
      <c r="R189" s="164"/>
      <c r="S189" s="164"/>
      <c r="T189" s="164"/>
      <c r="U189" s="164"/>
      <c r="V189" s="164"/>
      <c r="W189" s="164"/>
      <c r="X189" s="164"/>
      <c r="Y189" s="164"/>
      <c r="Z189" s="164"/>
    </row>
    <row r="190" spans="1:26" ht="15.75" customHeight="1" x14ac:dyDescent="0.35">
      <c r="A190" s="164"/>
      <c r="B190" s="164"/>
      <c r="C190" s="164"/>
      <c r="D190" s="164"/>
      <c r="E190" s="164"/>
      <c r="F190" s="164"/>
      <c r="K190" s="164"/>
      <c r="L190" s="164"/>
      <c r="M190" s="164"/>
      <c r="N190" s="164"/>
      <c r="O190" s="164"/>
      <c r="P190" s="164"/>
      <c r="Q190" s="164"/>
      <c r="R190" s="164"/>
      <c r="S190" s="164"/>
      <c r="T190" s="164"/>
      <c r="U190" s="164"/>
      <c r="V190" s="164"/>
      <c r="W190" s="164"/>
      <c r="X190" s="164"/>
      <c r="Y190" s="164"/>
      <c r="Z190" s="164"/>
    </row>
    <row r="191" spans="1:26" ht="15.75" customHeight="1" x14ac:dyDescent="0.35">
      <c r="A191" s="164"/>
      <c r="B191" s="164"/>
      <c r="C191" s="164"/>
      <c r="D191" s="164"/>
      <c r="E191" s="164"/>
      <c r="F191" s="164"/>
      <c r="K191" s="164"/>
      <c r="L191" s="164"/>
      <c r="M191" s="164"/>
      <c r="N191" s="164"/>
      <c r="O191" s="164"/>
      <c r="P191" s="164"/>
      <c r="Q191" s="164"/>
      <c r="R191" s="164"/>
      <c r="S191" s="164"/>
      <c r="T191" s="164"/>
      <c r="U191" s="164"/>
      <c r="V191" s="164"/>
      <c r="W191" s="164"/>
      <c r="X191" s="164"/>
      <c r="Y191" s="164"/>
      <c r="Z191" s="164"/>
    </row>
    <row r="192" spans="1:26" ht="15.75" customHeight="1" x14ac:dyDescent="0.35">
      <c r="A192" s="164"/>
      <c r="B192" s="164"/>
      <c r="C192" s="164"/>
      <c r="D192" s="164"/>
      <c r="E192" s="164"/>
      <c r="F192" s="164"/>
      <c r="K192" s="164"/>
      <c r="L192" s="164"/>
      <c r="M192" s="164"/>
      <c r="N192" s="164"/>
      <c r="O192" s="164"/>
      <c r="P192" s="164"/>
      <c r="Q192" s="164"/>
      <c r="R192" s="164"/>
      <c r="S192" s="164"/>
      <c r="T192" s="164"/>
      <c r="U192" s="164"/>
      <c r="V192" s="164"/>
      <c r="W192" s="164"/>
      <c r="X192" s="164"/>
      <c r="Y192" s="164"/>
      <c r="Z192" s="164"/>
    </row>
    <row r="193" spans="1:26" ht="15.75" customHeight="1" x14ac:dyDescent="0.35">
      <c r="A193" s="164"/>
      <c r="B193" s="164"/>
      <c r="C193" s="164"/>
      <c r="D193" s="164"/>
      <c r="E193" s="164"/>
      <c r="F193" s="164"/>
      <c r="K193" s="164"/>
      <c r="L193" s="164"/>
      <c r="M193" s="164"/>
      <c r="N193" s="164"/>
      <c r="O193" s="164"/>
      <c r="P193" s="164"/>
      <c r="Q193" s="164"/>
      <c r="R193" s="164"/>
      <c r="S193" s="164"/>
      <c r="T193" s="164"/>
      <c r="U193" s="164"/>
      <c r="V193" s="164"/>
      <c r="W193" s="164"/>
      <c r="X193" s="164"/>
      <c r="Y193" s="164"/>
      <c r="Z193" s="164"/>
    </row>
    <row r="194" spans="1:26" ht="15.75" customHeight="1" x14ac:dyDescent="0.35">
      <c r="A194" s="164"/>
      <c r="B194" s="164"/>
      <c r="C194" s="164"/>
      <c r="D194" s="164"/>
      <c r="E194" s="164"/>
      <c r="F194" s="164"/>
      <c r="K194" s="164"/>
      <c r="L194" s="164"/>
      <c r="M194" s="164"/>
      <c r="N194" s="164"/>
      <c r="O194" s="164"/>
      <c r="P194" s="164"/>
      <c r="Q194" s="164"/>
      <c r="R194" s="164"/>
      <c r="S194" s="164"/>
      <c r="T194" s="164"/>
      <c r="U194" s="164"/>
      <c r="V194" s="164"/>
      <c r="W194" s="164"/>
      <c r="X194" s="164"/>
      <c r="Y194" s="164"/>
      <c r="Z194" s="164"/>
    </row>
    <row r="195" spans="1:26" ht="15.75" customHeight="1" x14ac:dyDescent="0.35">
      <c r="A195" s="164"/>
      <c r="B195" s="164"/>
      <c r="C195" s="164"/>
      <c r="D195" s="164"/>
      <c r="E195" s="164"/>
      <c r="F195" s="164"/>
      <c r="K195" s="164"/>
      <c r="L195" s="164"/>
      <c r="M195" s="164"/>
      <c r="N195" s="164"/>
      <c r="O195" s="164"/>
      <c r="P195" s="164"/>
      <c r="Q195" s="164"/>
      <c r="R195" s="164"/>
      <c r="S195" s="164"/>
      <c r="T195" s="164"/>
      <c r="U195" s="164"/>
      <c r="V195" s="164"/>
      <c r="W195" s="164"/>
      <c r="X195" s="164"/>
      <c r="Y195" s="164"/>
      <c r="Z195" s="164"/>
    </row>
    <row r="196" spans="1:26" ht="15.75" customHeight="1" x14ac:dyDescent="0.35">
      <c r="A196" s="164"/>
      <c r="B196" s="164"/>
      <c r="C196" s="164"/>
      <c r="D196" s="164"/>
      <c r="E196" s="164"/>
      <c r="F196" s="164"/>
      <c r="G196" s="164"/>
      <c r="H196" s="164"/>
      <c r="I196" s="164"/>
      <c r="K196" s="164"/>
      <c r="L196" s="164"/>
      <c r="M196" s="164"/>
      <c r="N196" s="164"/>
      <c r="O196" s="164"/>
      <c r="P196" s="164"/>
      <c r="Q196" s="164"/>
      <c r="R196" s="164"/>
      <c r="S196" s="164"/>
      <c r="T196" s="164"/>
      <c r="U196" s="164"/>
      <c r="V196" s="164"/>
      <c r="W196" s="164"/>
      <c r="X196" s="164"/>
      <c r="Y196" s="164"/>
      <c r="Z196" s="164"/>
    </row>
    <row r="197" spans="1:26" ht="15.75" customHeight="1" x14ac:dyDescent="0.35">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5.75" customHeight="1" x14ac:dyDescent="0.35">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5.75" customHeight="1" x14ac:dyDescent="0.35">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5.75" customHeight="1" x14ac:dyDescent="0.35">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5.75" customHeight="1" x14ac:dyDescent="0.35">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5.75" customHeight="1" x14ac:dyDescent="0.35">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5.75" customHeight="1" x14ac:dyDescent="0.35">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5.75" customHeight="1" x14ac:dyDescent="0.3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5.75" customHeight="1" x14ac:dyDescent="0.35">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5.75" customHeight="1" x14ac:dyDescent="0.35">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5.75" customHeight="1" x14ac:dyDescent="0.3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5.75" customHeight="1" x14ac:dyDescent="0.35">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5.75" customHeight="1" x14ac:dyDescent="0.35">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5.75" customHeight="1" x14ac:dyDescent="0.35">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5.75" customHeight="1" x14ac:dyDescent="0.35">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5.75" customHeight="1" x14ac:dyDescent="0.35">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5.75" customHeight="1" x14ac:dyDescent="0.35">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5.75" customHeight="1" x14ac:dyDescent="0.35">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5.75" customHeight="1" x14ac:dyDescent="0.3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5.75" customHeight="1" x14ac:dyDescent="0.35">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5.75" customHeight="1" x14ac:dyDescent="0.35">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5.75" customHeight="1" x14ac:dyDescent="0.35">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5.75" customHeight="1" x14ac:dyDescent="0.35">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5.75" customHeight="1" x14ac:dyDescent="0.3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5.75" customHeight="1" x14ac:dyDescent="0.35">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5.75" customHeight="1" x14ac:dyDescent="0.35">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5.75" customHeight="1" x14ac:dyDescent="0.35">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5.75" customHeight="1" x14ac:dyDescent="0.35">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75" customHeight="1" x14ac:dyDescent="0.3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75" customHeight="1" x14ac:dyDescent="0.35">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75" customHeight="1" x14ac:dyDescent="0.35">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75" customHeight="1" x14ac:dyDescent="0.35">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75" customHeight="1" x14ac:dyDescent="0.35">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75" customHeight="1" x14ac:dyDescent="0.35">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75" customHeight="1" x14ac:dyDescent="0.35">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75" customHeight="1" x14ac:dyDescent="0.35">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75" customHeight="1" x14ac:dyDescent="0.35">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75" customHeight="1" x14ac:dyDescent="0.35">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75" customHeight="1" x14ac:dyDescent="0.35">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75" customHeight="1" x14ac:dyDescent="0.35">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75" customHeight="1" x14ac:dyDescent="0.35">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75" customHeight="1" x14ac:dyDescent="0.35">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75" customHeight="1" x14ac:dyDescent="0.35">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75" customHeight="1" x14ac:dyDescent="0.35">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75" customHeight="1" x14ac:dyDescent="0.3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75" customHeight="1" x14ac:dyDescent="0.35">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75" customHeight="1" x14ac:dyDescent="0.35">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75" customHeight="1" x14ac:dyDescent="0.3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75" customHeight="1" x14ac:dyDescent="0.35">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75" customHeight="1" x14ac:dyDescent="0.35">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75" customHeight="1" x14ac:dyDescent="0.35">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75" customHeight="1" x14ac:dyDescent="0.3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75" customHeight="1" x14ac:dyDescent="0.35">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75" customHeight="1" x14ac:dyDescent="0.35">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75" customHeight="1" x14ac:dyDescent="0.35">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75" customHeight="1" x14ac:dyDescent="0.35">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75" customHeight="1" x14ac:dyDescent="0.35">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75" customHeight="1" x14ac:dyDescent="0.3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75" customHeight="1" x14ac:dyDescent="0.35">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75" customHeight="1" x14ac:dyDescent="0.35">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75" customHeight="1" x14ac:dyDescent="0.35">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75" customHeight="1" x14ac:dyDescent="0.35">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75" customHeight="1" x14ac:dyDescent="0.35">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75" customHeight="1" x14ac:dyDescent="0.35">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75" customHeight="1" x14ac:dyDescent="0.35">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75" customHeight="1" x14ac:dyDescent="0.35">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75" customHeight="1" x14ac:dyDescent="0.35">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75" customHeight="1" x14ac:dyDescent="0.35">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75" customHeight="1" x14ac:dyDescent="0.35">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75" customHeight="1" x14ac:dyDescent="0.35">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75" customHeight="1" x14ac:dyDescent="0.35">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75" customHeight="1" x14ac:dyDescent="0.35">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75" customHeight="1" x14ac:dyDescent="0.35">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75" customHeight="1" x14ac:dyDescent="0.35">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75" customHeight="1" x14ac:dyDescent="0.35">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75" customHeight="1" x14ac:dyDescent="0.35">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75" customHeight="1" x14ac:dyDescent="0.35">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75" customHeight="1" x14ac:dyDescent="0.3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75" customHeight="1" x14ac:dyDescent="0.35">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75" customHeight="1" x14ac:dyDescent="0.35">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75" customHeight="1" x14ac:dyDescent="0.35">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75" customHeight="1" x14ac:dyDescent="0.35">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75" customHeight="1" x14ac:dyDescent="0.3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75" customHeight="1" x14ac:dyDescent="0.35">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75" customHeight="1" x14ac:dyDescent="0.35">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75" customHeight="1" x14ac:dyDescent="0.35">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75" customHeight="1" x14ac:dyDescent="0.35">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75" customHeight="1" x14ac:dyDescent="0.35">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75" customHeight="1" x14ac:dyDescent="0.35">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75" customHeight="1" x14ac:dyDescent="0.35">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75" customHeight="1" x14ac:dyDescent="0.35">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75" customHeight="1" x14ac:dyDescent="0.35">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75" customHeight="1" x14ac:dyDescent="0.3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75" customHeight="1" x14ac:dyDescent="0.35">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75" customHeight="1" x14ac:dyDescent="0.35">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75" customHeight="1" x14ac:dyDescent="0.35">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75" customHeight="1" x14ac:dyDescent="0.35">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75" customHeight="1" x14ac:dyDescent="0.35">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75" customHeight="1" x14ac:dyDescent="0.35">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75" customHeight="1" x14ac:dyDescent="0.3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75" customHeight="1" x14ac:dyDescent="0.35">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75" customHeight="1" x14ac:dyDescent="0.35">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75" customHeight="1" x14ac:dyDescent="0.3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75" customHeight="1" x14ac:dyDescent="0.35">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75" customHeight="1" x14ac:dyDescent="0.35">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75" customHeight="1" x14ac:dyDescent="0.3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75" customHeight="1" x14ac:dyDescent="0.35">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75" customHeight="1" x14ac:dyDescent="0.35">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75" customHeight="1" x14ac:dyDescent="0.35">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75" customHeight="1" x14ac:dyDescent="0.35">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75" customHeight="1" x14ac:dyDescent="0.35">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75" customHeight="1" x14ac:dyDescent="0.35">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75" customHeight="1" x14ac:dyDescent="0.35">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75" customHeight="1" x14ac:dyDescent="0.35">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75" customHeight="1" x14ac:dyDescent="0.35">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75" customHeight="1" x14ac:dyDescent="0.35">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75" customHeight="1" x14ac:dyDescent="0.35">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75" customHeight="1" x14ac:dyDescent="0.3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75" customHeight="1" x14ac:dyDescent="0.35">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75" customHeight="1" x14ac:dyDescent="0.35">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75" customHeight="1" x14ac:dyDescent="0.35">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75" customHeight="1" x14ac:dyDescent="0.35">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75" customHeight="1" x14ac:dyDescent="0.3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75" customHeight="1" x14ac:dyDescent="0.35">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75" customHeight="1" x14ac:dyDescent="0.35">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75" customHeight="1" x14ac:dyDescent="0.35">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75" customHeight="1" x14ac:dyDescent="0.3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75" customHeight="1" x14ac:dyDescent="0.35">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75" customHeight="1" x14ac:dyDescent="0.35">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75" customHeight="1" x14ac:dyDescent="0.35">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75" customHeight="1" x14ac:dyDescent="0.35">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75" customHeight="1" x14ac:dyDescent="0.35">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75" customHeight="1" x14ac:dyDescent="0.35">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75" customHeight="1" x14ac:dyDescent="0.35">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75" customHeight="1" x14ac:dyDescent="0.35">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75" customHeight="1" x14ac:dyDescent="0.35">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75" customHeight="1" x14ac:dyDescent="0.35">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75" customHeight="1" x14ac:dyDescent="0.35">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75" customHeight="1" x14ac:dyDescent="0.35">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75" customHeight="1" x14ac:dyDescent="0.35">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75" customHeight="1" x14ac:dyDescent="0.35">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75" customHeight="1" x14ac:dyDescent="0.35">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75" customHeight="1" x14ac:dyDescent="0.35">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75" customHeight="1" x14ac:dyDescent="0.35">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75" customHeight="1" x14ac:dyDescent="0.35">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75" customHeight="1" x14ac:dyDescent="0.35">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75" customHeight="1" x14ac:dyDescent="0.35">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75" customHeight="1" x14ac:dyDescent="0.35">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75" customHeight="1" x14ac:dyDescent="0.35">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75" customHeight="1" x14ac:dyDescent="0.35">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75" customHeight="1" x14ac:dyDescent="0.35">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75" customHeight="1" x14ac:dyDescent="0.35">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75" customHeight="1" x14ac:dyDescent="0.35">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75" customHeight="1" x14ac:dyDescent="0.35">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75" customHeight="1" x14ac:dyDescent="0.35">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75" customHeight="1" x14ac:dyDescent="0.35">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75" customHeight="1" x14ac:dyDescent="0.35">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75" customHeight="1" x14ac:dyDescent="0.35">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75" customHeight="1" x14ac:dyDescent="0.35">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75" customHeight="1" x14ac:dyDescent="0.35">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75" customHeight="1" x14ac:dyDescent="0.35">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75" customHeight="1" x14ac:dyDescent="0.35">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75" customHeight="1" x14ac:dyDescent="0.35">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75" customHeight="1" x14ac:dyDescent="0.35">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75" customHeight="1" x14ac:dyDescent="0.35">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75" customHeight="1" x14ac:dyDescent="0.35">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75" customHeight="1" x14ac:dyDescent="0.35">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75" customHeight="1" x14ac:dyDescent="0.35">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75" customHeight="1" x14ac:dyDescent="0.35">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75" customHeight="1" x14ac:dyDescent="0.35">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75" customHeight="1" x14ac:dyDescent="0.35">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75" customHeight="1" x14ac:dyDescent="0.35">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75" customHeight="1" x14ac:dyDescent="0.35">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75" customHeight="1" x14ac:dyDescent="0.35">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75" customHeight="1" x14ac:dyDescent="0.35">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75" customHeight="1" x14ac:dyDescent="0.35">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75" customHeight="1" x14ac:dyDescent="0.35">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75" customHeight="1" x14ac:dyDescent="0.35">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75" customHeight="1" x14ac:dyDescent="0.35">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75" customHeight="1" x14ac:dyDescent="0.35">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75" customHeight="1" x14ac:dyDescent="0.35">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75" customHeight="1" x14ac:dyDescent="0.35">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75" customHeight="1" x14ac:dyDescent="0.35">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75" customHeight="1" x14ac:dyDescent="0.35">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75" customHeight="1" x14ac:dyDescent="0.35">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75" customHeight="1" x14ac:dyDescent="0.35">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75" customHeight="1" x14ac:dyDescent="0.35">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75" customHeight="1" x14ac:dyDescent="0.35">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75" customHeight="1" x14ac:dyDescent="0.35">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75" customHeight="1" x14ac:dyDescent="0.35">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75" customHeight="1" x14ac:dyDescent="0.35">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75" customHeight="1" x14ac:dyDescent="0.35">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75" customHeight="1" x14ac:dyDescent="0.35">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75" customHeight="1" x14ac:dyDescent="0.35">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75" customHeight="1" x14ac:dyDescent="0.35">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75" customHeight="1" x14ac:dyDescent="0.35">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75" customHeight="1" x14ac:dyDescent="0.35">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75" customHeight="1" x14ac:dyDescent="0.35">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75" customHeight="1" x14ac:dyDescent="0.35">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75" customHeight="1" x14ac:dyDescent="0.35">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75" customHeight="1" x14ac:dyDescent="0.35">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75" customHeight="1" x14ac:dyDescent="0.35">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75" customHeight="1" x14ac:dyDescent="0.35">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75" customHeight="1" x14ac:dyDescent="0.35">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75" customHeight="1" x14ac:dyDescent="0.35">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75" customHeight="1" x14ac:dyDescent="0.35">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75" customHeight="1" x14ac:dyDescent="0.35">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75" customHeight="1" x14ac:dyDescent="0.35">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75" customHeight="1" x14ac:dyDescent="0.35">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75" customHeight="1" x14ac:dyDescent="0.35">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75" customHeight="1" x14ac:dyDescent="0.35">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75" customHeight="1" x14ac:dyDescent="0.35">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75" customHeight="1" x14ac:dyDescent="0.35">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75" customHeight="1" x14ac:dyDescent="0.35">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75" customHeight="1" x14ac:dyDescent="0.35">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75" customHeight="1" x14ac:dyDescent="0.35">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75" customHeight="1" x14ac:dyDescent="0.35">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75" customHeight="1" x14ac:dyDescent="0.35">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75" customHeight="1" x14ac:dyDescent="0.35">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75" customHeight="1" x14ac:dyDescent="0.35">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75" customHeight="1" x14ac:dyDescent="0.35">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75" customHeight="1" x14ac:dyDescent="0.35">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75" customHeight="1" x14ac:dyDescent="0.35">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75" customHeight="1" x14ac:dyDescent="0.35">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75" customHeight="1" x14ac:dyDescent="0.35">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75" customHeight="1" x14ac:dyDescent="0.35">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75" customHeight="1" x14ac:dyDescent="0.35">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75" customHeight="1" x14ac:dyDescent="0.35">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75" customHeight="1" x14ac:dyDescent="0.35">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75" customHeight="1" x14ac:dyDescent="0.35">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75" customHeight="1" x14ac:dyDescent="0.35">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75" customHeight="1" x14ac:dyDescent="0.35">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75" customHeight="1" x14ac:dyDescent="0.35">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75" customHeight="1" x14ac:dyDescent="0.35">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75" customHeight="1" x14ac:dyDescent="0.35">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75" customHeight="1" x14ac:dyDescent="0.35">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75" customHeight="1" x14ac:dyDescent="0.35">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75" customHeight="1" x14ac:dyDescent="0.35">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75" customHeight="1" x14ac:dyDescent="0.35">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75" customHeight="1" x14ac:dyDescent="0.35">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75" customHeight="1" x14ac:dyDescent="0.35">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75" customHeight="1" x14ac:dyDescent="0.35">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75" customHeight="1" x14ac:dyDescent="0.35">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75" customHeight="1" x14ac:dyDescent="0.35">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75" customHeight="1" x14ac:dyDescent="0.35">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75" customHeight="1" x14ac:dyDescent="0.35">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75" customHeight="1" x14ac:dyDescent="0.35">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75" customHeight="1" x14ac:dyDescent="0.35">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75" customHeight="1" x14ac:dyDescent="0.35">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75" customHeight="1" x14ac:dyDescent="0.35">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75" customHeight="1" x14ac:dyDescent="0.35">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75" customHeight="1" x14ac:dyDescent="0.35">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75" customHeight="1" x14ac:dyDescent="0.35">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75" customHeight="1" x14ac:dyDescent="0.35">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75" customHeight="1" x14ac:dyDescent="0.35">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75" customHeight="1" x14ac:dyDescent="0.35">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75" customHeight="1" x14ac:dyDescent="0.35">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75" customHeight="1" x14ac:dyDescent="0.35">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75" customHeight="1" x14ac:dyDescent="0.35">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75" customHeight="1" x14ac:dyDescent="0.35">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75" customHeight="1" x14ac:dyDescent="0.35">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75" customHeight="1" x14ac:dyDescent="0.35">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75" customHeight="1" x14ac:dyDescent="0.35">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75" customHeight="1" x14ac:dyDescent="0.35">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75" customHeight="1" x14ac:dyDescent="0.35">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75" customHeight="1" x14ac:dyDescent="0.35">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75" customHeight="1" x14ac:dyDescent="0.35">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75" customHeight="1" x14ac:dyDescent="0.35">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75" customHeight="1" x14ac:dyDescent="0.35">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75" customHeight="1" x14ac:dyDescent="0.35">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75" customHeight="1" x14ac:dyDescent="0.35">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75" customHeight="1" x14ac:dyDescent="0.35">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75" customHeight="1" x14ac:dyDescent="0.35">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75" customHeight="1" x14ac:dyDescent="0.35">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75" customHeight="1" x14ac:dyDescent="0.35">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75" customHeight="1" x14ac:dyDescent="0.35">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75" customHeight="1" x14ac:dyDescent="0.35">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75" customHeight="1" x14ac:dyDescent="0.35">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75" customHeight="1" x14ac:dyDescent="0.35">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75" customHeight="1" x14ac:dyDescent="0.35">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75" customHeight="1" x14ac:dyDescent="0.35">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75" customHeight="1" x14ac:dyDescent="0.35">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75" customHeight="1" x14ac:dyDescent="0.35">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75" customHeight="1" x14ac:dyDescent="0.35">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75" customHeight="1" x14ac:dyDescent="0.35">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75" customHeight="1" x14ac:dyDescent="0.35">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75" customHeight="1" x14ac:dyDescent="0.35">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75" customHeight="1" x14ac:dyDescent="0.35">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75" customHeight="1" x14ac:dyDescent="0.35">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75" customHeight="1" x14ac:dyDescent="0.35">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75" customHeight="1" x14ac:dyDescent="0.35">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75" customHeight="1" x14ac:dyDescent="0.35">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75" customHeight="1" x14ac:dyDescent="0.35">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75" customHeight="1" x14ac:dyDescent="0.35">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75" customHeight="1" x14ac:dyDescent="0.35">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75" customHeight="1" x14ac:dyDescent="0.35">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75" customHeight="1" x14ac:dyDescent="0.35">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75" customHeight="1" x14ac:dyDescent="0.35">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75" customHeight="1" x14ac:dyDescent="0.35">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75" customHeight="1" x14ac:dyDescent="0.35">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75" customHeight="1" x14ac:dyDescent="0.35">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75" customHeight="1" x14ac:dyDescent="0.35">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75" customHeight="1" x14ac:dyDescent="0.35">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75" customHeight="1" x14ac:dyDescent="0.35">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75" customHeight="1" x14ac:dyDescent="0.35">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75" customHeight="1" x14ac:dyDescent="0.35">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75" customHeight="1" x14ac:dyDescent="0.35">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75" customHeight="1" x14ac:dyDescent="0.35">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75" customHeight="1" x14ac:dyDescent="0.35">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75" customHeight="1" x14ac:dyDescent="0.35">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75" customHeight="1" x14ac:dyDescent="0.35">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75" customHeight="1" x14ac:dyDescent="0.35">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75" customHeight="1" x14ac:dyDescent="0.35">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75" customHeight="1" x14ac:dyDescent="0.35">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75" customHeight="1" x14ac:dyDescent="0.35">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75" customHeight="1" x14ac:dyDescent="0.35">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75" customHeight="1" x14ac:dyDescent="0.35">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75" customHeight="1" x14ac:dyDescent="0.35">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75" customHeight="1" x14ac:dyDescent="0.35">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75" customHeight="1" x14ac:dyDescent="0.35">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75" customHeight="1" x14ac:dyDescent="0.35">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75" customHeight="1" x14ac:dyDescent="0.35">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75" customHeight="1" x14ac:dyDescent="0.35">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75" customHeight="1" x14ac:dyDescent="0.35">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75" customHeight="1" x14ac:dyDescent="0.35">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75" customHeight="1" x14ac:dyDescent="0.35">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75" customHeight="1" x14ac:dyDescent="0.35">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75" customHeight="1" x14ac:dyDescent="0.35">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75" customHeight="1" x14ac:dyDescent="0.35">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75" customHeight="1" x14ac:dyDescent="0.35">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75" customHeight="1" x14ac:dyDescent="0.35">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75" customHeight="1" x14ac:dyDescent="0.35">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75" customHeight="1" x14ac:dyDescent="0.35">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75" customHeight="1" x14ac:dyDescent="0.35">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75" customHeight="1" x14ac:dyDescent="0.35">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75" customHeight="1" x14ac:dyDescent="0.35">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75" customHeight="1" x14ac:dyDescent="0.35">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75" customHeight="1" x14ac:dyDescent="0.35">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75" customHeight="1" x14ac:dyDescent="0.35">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75" customHeight="1" x14ac:dyDescent="0.35">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75" customHeight="1" x14ac:dyDescent="0.35">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75" customHeight="1" x14ac:dyDescent="0.35">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75" customHeight="1" x14ac:dyDescent="0.35">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75" customHeight="1" x14ac:dyDescent="0.35">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75" customHeight="1" x14ac:dyDescent="0.35">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75" customHeight="1" x14ac:dyDescent="0.35">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75" customHeight="1" x14ac:dyDescent="0.35">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75" customHeight="1" x14ac:dyDescent="0.35">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75" customHeight="1" x14ac:dyDescent="0.35">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75" customHeight="1" x14ac:dyDescent="0.35">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75" customHeight="1" x14ac:dyDescent="0.35">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75" customHeight="1" x14ac:dyDescent="0.35">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75" customHeight="1" x14ac:dyDescent="0.35">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75" customHeight="1" x14ac:dyDescent="0.35">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75" customHeight="1" x14ac:dyDescent="0.35">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75" customHeight="1" x14ac:dyDescent="0.35">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75" customHeight="1" x14ac:dyDescent="0.35">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75" customHeight="1" x14ac:dyDescent="0.35">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75" customHeight="1" x14ac:dyDescent="0.35">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75" customHeight="1" x14ac:dyDescent="0.35">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75" customHeight="1" x14ac:dyDescent="0.35">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75" customHeight="1" x14ac:dyDescent="0.35">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75" customHeight="1" x14ac:dyDescent="0.35">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75" customHeight="1" x14ac:dyDescent="0.35">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75" customHeight="1" x14ac:dyDescent="0.35">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75" customHeight="1" x14ac:dyDescent="0.35">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75" customHeight="1" x14ac:dyDescent="0.35">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75" customHeight="1" x14ac:dyDescent="0.35">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75" customHeight="1" x14ac:dyDescent="0.35">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75" customHeight="1" x14ac:dyDescent="0.35">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75" customHeight="1" x14ac:dyDescent="0.35">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75" customHeight="1" x14ac:dyDescent="0.35">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75" customHeight="1" x14ac:dyDescent="0.35">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75" customHeight="1" x14ac:dyDescent="0.35">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75" customHeight="1" x14ac:dyDescent="0.35">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75" customHeight="1" x14ac:dyDescent="0.35">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75" customHeight="1" x14ac:dyDescent="0.35">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75" customHeight="1" x14ac:dyDescent="0.35">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75" customHeight="1" x14ac:dyDescent="0.35">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75" customHeight="1" x14ac:dyDescent="0.35">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75" customHeight="1" x14ac:dyDescent="0.35">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75" customHeight="1" x14ac:dyDescent="0.35">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75" customHeight="1" x14ac:dyDescent="0.35">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75" customHeight="1" x14ac:dyDescent="0.35">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75" customHeight="1" x14ac:dyDescent="0.35">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75" customHeight="1" x14ac:dyDescent="0.35">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75" customHeight="1" x14ac:dyDescent="0.35">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75" customHeight="1" x14ac:dyDescent="0.35">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75" customHeight="1" x14ac:dyDescent="0.35">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75" customHeight="1" x14ac:dyDescent="0.35">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75" customHeight="1" x14ac:dyDescent="0.35">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75" customHeight="1" x14ac:dyDescent="0.35">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75" customHeight="1" x14ac:dyDescent="0.35">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75" customHeight="1" x14ac:dyDescent="0.35">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75" customHeight="1" x14ac:dyDescent="0.35">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75" customHeight="1" x14ac:dyDescent="0.35">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75" customHeight="1" x14ac:dyDescent="0.35">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75" customHeight="1" x14ac:dyDescent="0.35">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75" customHeight="1" x14ac:dyDescent="0.35">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75" customHeight="1" x14ac:dyDescent="0.35">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75" customHeight="1" x14ac:dyDescent="0.35">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75" customHeight="1" x14ac:dyDescent="0.35">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75" customHeight="1" x14ac:dyDescent="0.35">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75" customHeight="1" x14ac:dyDescent="0.35">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75" customHeight="1" x14ac:dyDescent="0.35">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75" customHeight="1" x14ac:dyDescent="0.35">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75" customHeight="1" x14ac:dyDescent="0.35">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75" customHeight="1" x14ac:dyDescent="0.35">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75" customHeight="1" x14ac:dyDescent="0.35">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75" customHeight="1" x14ac:dyDescent="0.35">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75" customHeight="1" x14ac:dyDescent="0.35">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75" customHeight="1" x14ac:dyDescent="0.35">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75" customHeight="1" x14ac:dyDescent="0.35">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75" customHeight="1" x14ac:dyDescent="0.35">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75" customHeight="1" x14ac:dyDescent="0.35">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75" customHeight="1" x14ac:dyDescent="0.35">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75" customHeight="1" x14ac:dyDescent="0.35">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75" customHeight="1" x14ac:dyDescent="0.35">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75" customHeight="1" x14ac:dyDescent="0.35">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75" customHeight="1" x14ac:dyDescent="0.35">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75" customHeight="1" x14ac:dyDescent="0.35">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75" customHeight="1" x14ac:dyDescent="0.35">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75" customHeight="1" x14ac:dyDescent="0.35">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75" customHeight="1" x14ac:dyDescent="0.35">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75" customHeight="1" x14ac:dyDescent="0.35">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75" customHeight="1" x14ac:dyDescent="0.35">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75" customHeight="1" x14ac:dyDescent="0.35">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75" customHeight="1" x14ac:dyDescent="0.35">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75" customHeight="1" x14ac:dyDescent="0.35">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75" customHeight="1" x14ac:dyDescent="0.35">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75" customHeight="1" x14ac:dyDescent="0.35">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75" customHeight="1" x14ac:dyDescent="0.35">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75" customHeight="1" x14ac:dyDescent="0.35">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75" customHeight="1" x14ac:dyDescent="0.35">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75" customHeight="1" x14ac:dyDescent="0.35">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75" customHeight="1" x14ac:dyDescent="0.35">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75" customHeight="1" x14ac:dyDescent="0.35">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75" customHeight="1" x14ac:dyDescent="0.35">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75" customHeight="1" x14ac:dyDescent="0.35">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75" customHeight="1" x14ac:dyDescent="0.35">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75" customHeight="1" x14ac:dyDescent="0.35">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75" customHeight="1" x14ac:dyDescent="0.35">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75" customHeight="1" x14ac:dyDescent="0.35">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75" customHeight="1" x14ac:dyDescent="0.35">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75" customHeight="1" x14ac:dyDescent="0.35">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75" customHeight="1" x14ac:dyDescent="0.35">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75" customHeight="1" x14ac:dyDescent="0.35">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75" customHeight="1" x14ac:dyDescent="0.35">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75" customHeight="1" x14ac:dyDescent="0.35">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75" customHeight="1" x14ac:dyDescent="0.35">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75" customHeight="1" x14ac:dyDescent="0.35">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75" customHeight="1" x14ac:dyDescent="0.35">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75" customHeight="1" x14ac:dyDescent="0.35">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75" customHeight="1" x14ac:dyDescent="0.35">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75" customHeight="1" x14ac:dyDescent="0.35">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75" customHeight="1" x14ac:dyDescent="0.35">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75" customHeight="1" x14ac:dyDescent="0.35">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75" customHeight="1" x14ac:dyDescent="0.35">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75" customHeight="1" x14ac:dyDescent="0.35">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75" customHeight="1" x14ac:dyDescent="0.35">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75" customHeight="1" x14ac:dyDescent="0.35">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75" customHeight="1" x14ac:dyDescent="0.35">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75" customHeight="1" x14ac:dyDescent="0.35">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75" customHeight="1" x14ac:dyDescent="0.35">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75" customHeight="1" x14ac:dyDescent="0.35">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75" customHeight="1" x14ac:dyDescent="0.35">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75" customHeight="1" x14ac:dyDescent="0.35">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75" customHeight="1" x14ac:dyDescent="0.35">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75" customHeight="1" x14ac:dyDescent="0.35">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75" customHeight="1" x14ac:dyDescent="0.35">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75" customHeight="1" x14ac:dyDescent="0.35">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75" customHeight="1" x14ac:dyDescent="0.35">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75" customHeight="1" x14ac:dyDescent="0.35">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75" customHeight="1" x14ac:dyDescent="0.35">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75" customHeight="1" x14ac:dyDescent="0.35">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75" customHeight="1" x14ac:dyDescent="0.35">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75" customHeight="1" x14ac:dyDescent="0.35">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75" customHeight="1" x14ac:dyDescent="0.35">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75" customHeight="1" x14ac:dyDescent="0.35">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75" customHeight="1" x14ac:dyDescent="0.35">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75" customHeight="1" x14ac:dyDescent="0.35">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75" customHeight="1" x14ac:dyDescent="0.35">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75" customHeight="1" x14ac:dyDescent="0.35">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75" customHeight="1" x14ac:dyDescent="0.35">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75" customHeight="1" x14ac:dyDescent="0.35">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75" customHeight="1" x14ac:dyDescent="0.35">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75" customHeight="1" x14ac:dyDescent="0.35">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75" customHeight="1" x14ac:dyDescent="0.35">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75" customHeight="1" x14ac:dyDescent="0.35">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75" customHeight="1" x14ac:dyDescent="0.35">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75" customHeight="1" x14ac:dyDescent="0.35">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75" customHeight="1" x14ac:dyDescent="0.35">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75" customHeight="1" x14ac:dyDescent="0.35">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75" customHeight="1" x14ac:dyDescent="0.35">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75" customHeight="1" x14ac:dyDescent="0.35">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75" customHeight="1" x14ac:dyDescent="0.35">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75" customHeight="1" x14ac:dyDescent="0.35">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75" customHeight="1" x14ac:dyDescent="0.35">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75" customHeight="1" x14ac:dyDescent="0.35">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75" customHeight="1" x14ac:dyDescent="0.35">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75" customHeight="1" x14ac:dyDescent="0.35">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75" customHeight="1" x14ac:dyDescent="0.35">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75" customHeight="1" x14ac:dyDescent="0.35">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75" customHeight="1" x14ac:dyDescent="0.35">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75" customHeight="1" x14ac:dyDescent="0.35">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75" customHeight="1" x14ac:dyDescent="0.35">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75" customHeight="1" x14ac:dyDescent="0.35">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75" customHeight="1" x14ac:dyDescent="0.35">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75" customHeight="1" x14ac:dyDescent="0.35">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75" customHeight="1" x14ac:dyDescent="0.35">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75" customHeight="1" x14ac:dyDescent="0.35">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75" customHeight="1" x14ac:dyDescent="0.35">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75" customHeight="1" x14ac:dyDescent="0.35">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75" customHeight="1" x14ac:dyDescent="0.35">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75" customHeight="1" x14ac:dyDescent="0.35">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75" customHeight="1" x14ac:dyDescent="0.35">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75" customHeight="1" x14ac:dyDescent="0.35">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75" customHeight="1" x14ac:dyDescent="0.35">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75" customHeight="1" x14ac:dyDescent="0.35">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75" customHeight="1" x14ac:dyDescent="0.35">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75" customHeight="1" x14ac:dyDescent="0.35">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75" customHeight="1" x14ac:dyDescent="0.35">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75" customHeight="1" x14ac:dyDescent="0.35">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75" customHeight="1" x14ac:dyDescent="0.35">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75" customHeight="1" x14ac:dyDescent="0.35">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75" customHeight="1" x14ac:dyDescent="0.35">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75" customHeight="1" x14ac:dyDescent="0.35">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75" customHeight="1" x14ac:dyDescent="0.35">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75" customHeight="1" x14ac:dyDescent="0.35">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75" customHeight="1" x14ac:dyDescent="0.35">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75" customHeight="1" x14ac:dyDescent="0.35">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75" customHeight="1" x14ac:dyDescent="0.35">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75" customHeight="1" x14ac:dyDescent="0.35">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75" customHeight="1" x14ac:dyDescent="0.35">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75" customHeight="1" x14ac:dyDescent="0.35">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75" customHeight="1" x14ac:dyDescent="0.35">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75" customHeight="1" x14ac:dyDescent="0.35">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75" customHeight="1" x14ac:dyDescent="0.35">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75" customHeight="1" x14ac:dyDescent="0.35">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75" customHeight="1" x14ac:dyDescent="0.35">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75" customHeight="1" x14ac:dyDescent="0.35">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75" customHeight="1" x14ac:dyDescent="0.35">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75" customHeight="1" x14ac:dyDescent="0.35">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75" customHeight="1" x14ac:dyDescent="0.35">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75" customHeight="1" x14ac:dyDescent="0.35">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75" customHeight="1" x14ac:dyDescent="0.35">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75" customHeight="1" x14ac:dyDescent="0.35">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75" customHeight="1" x14ac:dyDescent="0.35">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75" customHeight="1" x14ac:dyDescent="0.35">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75" customHeight="1" x14ac:dyDescent="0.35">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75" customHeight="1" x14ac:dyDescent="0.35">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75" customHeight="1" x14ac:dyDescent="0.35">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75" customHeight="1" x14ac:dyDescent="0.35">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75" customHeight="1" x14ac:dyDescent="0.35">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75" customHeight="1" x14ac:dyDescent="0.35">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75" customHeight="1" x14ac:dyDescent="0.35">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75" customHeight="1" x14ac:dyDescent="0.35">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75" customHeight="1" x14ac:dyDescent="0.35">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75" customHeight="1" x14ac:dyDescent="0.35">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75" customHeight="1" x14ac:dyDescent="0.35">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75" customHeight="1" x14ac:dyDescent="0.35">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75" customHeight="1" x14ac:dyDescent="0.35">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75" customHeight="1" x14ac:dyDescent="0.35">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75" customHeight="1" x14ac:dyDescent="0.35">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75" customHeight="1" x14ac:dyDescent="0.35">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75" customHeight="1" x14ac:dyDescent="0.35">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75" customHeight="1" x14ac:dyDescent="0.35">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75" customHeight="1" x14ac:dyDescent="0.35">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75" customHeight="1" x14ac:dyDescent="0.35">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75" customHeight="1" x14ac:dyDescent="0.35">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75" customHeight="1" x14ac:dyDescent="0.35">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75" customHeight="1" x14ac:dyDescent="0.35">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75" customHeight="1" x14ac:dyDescent="0.35">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75" customHeight="1" x14ac:dyDescent="0.35">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75" customHeight="1" x14ac:dyDescent="0.35">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75" customHeight="1" x14ac:dyDescent="0.35">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75" customHeight="1" x14ac:dyDescent="0.35">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75" customHeight="1" x14ac:dyDescent="0.35">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75" customHeight="1" x14ac:dyDescent="0.35">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75" customHeight="1" x14ac:dyDescent="0.35">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75" customHeight="1" x14ac:dyDescent="0.35">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75" customHeight="1" x14ac:dyDescent="0.35">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75" customHeight="1" x14ac:dyDescent="0.35">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75" customHeight="1" x14ac:dyDescent="0.35">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75" customHeight="1" x14ac:dyDescent="0.35">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75" customHeight="1" x14ac:dyDescent="0.35">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75" customHeight="1" x14ac:dyDescent="0.35">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75" customHeight="1" x14ac:dyDescent="0.35">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75" customHeight="1" x14ac:dyDescent="0.35">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75" customHeight="1" x14ac:dyDescent="0.35">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75" customHeight="1" x14ac:dyDescent="0.35">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75" customHeight="1" x14ac:dyDescent="0.35">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75" customHeight="1" x14ac:dyDescent="0.35">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75" customHeight="1" x14ac:dyDescent="0.35">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75" customHeight="1" x14ac:dyDescent="0.35">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75" customHeight="1" x14ac:dyDescent="0.35">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75" customHeight="1" x14ac:dyDescent="0.35">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75" customHeight="1" x14ac:dyDescent="0.35">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75" customHeight="1" x14ac:dyDescent="0.35">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75" customHeight="1" x14ac:dyDescent="0.35">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75" customHeight="1" x14ac:dyDescent="0.35">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75" customHeight="1" x14ac:dyDescent="0.35">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75" customHeight="1" x14ac:dyDescent="0.35">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75" customHeight="1" x14ac:dyDescent="0.35">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75" customHeight="1" x14ac:dyDescent="0.35">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75" customHeight="1" x14ac:dyDescent="0.35">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75" customHeight="1" x14ac:dyDescent="0.35">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75" customHeight="1" x14ac:dyDescent="0.35">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75" customHeight="1" x14ac:dyDescent="0.35">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75" customHeight="1" x14ac:dyDescent="0.35">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75" customHeight="1" x14ac:dyDescent="0.35">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75" customHeight="1" x14ac:dyDescent="0.35">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75" customHeight="1" x14ac:dyDescent="0.35">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75" customHeight="1" x14ac:dyDescent="0.35">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75" customHeight="1" x14ac:dyDescent="0.35">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75" customHeight="1" x14ac:dyDescent="0.35">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75" customHeight="1" x14ac:dyDescent="0.35">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75" customHeight="1" x14ac:dyDescent="0.35">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75" customHeight="1" x14ac:dyDescent="0.35">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75" customHeight="1" x14ac:dyDescent="0.35">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75" customHeight="1" x14ac:dyDescent="0.35">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75" customHeight="1" x14ac:dyDescent="0.35">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75" customHeight="1" x14ac:dyDescent="0.35">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75" customHeight="1" x14ac:dyDescent="0.35">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75" customHeight="1" x14ac:dyDescent="0.35">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75" customHeight="1" x14ac:dyDescent="0.35">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75" customHeight="1" x14ac:dyDescent="0.35">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75" customHeight="1" x14ac:dyDescent="0.35">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75" customHeight="1" x14ac:dyDescent="0.35">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75" customHeight="1" x14ac:dyDescent="0.35">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75" customHeight="1" x14ac:dyDescent="0.35">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75" customHeight="1" x14ac:dyDescent="0.35">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75" customHeight="1" x14ac:dyDescent="0.35">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75" customHeight="1" x14ac:dyDescent="0.35">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75" customHeight="1" x14ac:dyDescent="0.35">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75" customHeight="1" x14ac:dyDescent="0.35">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75" customHeight="1" x14ac:dyDescent="0.35">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75" customHeight="1" x14ac:dyDescent="0.35">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75" customHeight="1" x14ac:dyDescent="0.35">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75" customHeight="1" x14ac:dyDescent="0.35">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75" customHeight="1" x14ac:dyDescent="0.35">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75" customHeight="1" x14ac:dyDescent="0.35">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75" customHeight="1" x14ac:dyDescent="0.35">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75" customHeight="1" x14ac:dyDescent="0.35">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75" customHeight="1" x14ac:dyDescent="0.35">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75" customHeight="1" x14ac:dyDescent="0.35">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75" customHeight="1" x14ac:dyDescent="0.35">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75" customHeight="1" x14ac:dyDescent="0.35">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75" customHeight="1" x14ac:dyDescent="0.35">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75" customHeight="1" x14ac:dyDescent="0.35">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75" customHeight="1" x14ac:dyDescent="0.35">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75" customHeight="1" x14ac:dyDescent="0.35">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75" customHeight="1" x14ac:dyDescent="0.35">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75" customHeight="1" x14ac:dyDescent="0.35">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75" customHeight="1" x14ac:dyDescent="0.35">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75" customHeight="1" x14ac:dyDescent="0.35">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75" customHeight="1" x14ac:dyDescent="0.35">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75" customHeight="1" x14ac:dyDescent="0.35">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75" customHeight="1" x14ac:dyDescent="0.35">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75" customHeight="1" x14ac:dyDescent="0.35">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75" customHeight="1" x14ac:dyDescent="0.35">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75" customHeight="1" x14ac:dyDescent="0.35">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75" customHeight="1" x14ac:dyDescent="0.35">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75" customHeight="1" x14ac:dyDescent="0.35">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75" customHeight="1" x14ac:dyDescent="0.35">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75" customHeight="1" x14ac:dyDescent="0.35">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75" customHeight="1" x14ac:dyDescent="0.35">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75" customHeight="1" x14ac:dyDescent="0.35">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75" customHeight="1" x14ac:dyDescent="0.35">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75" customHeight="1" x14ac:dyDescent="0.35">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75" customHeight="1" x14ac:dyDescent="0.35">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75" customHeight="1" x14ac:dyDescent="0.35">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75" customHeight="1" x14ac:dyDescent="0.35">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75" customHeight="1" x14ac:dyDescent="0.35">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75" customHeight="1" x14ac:dyDescent="0.35">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75" customHeight="1" x14ac:dyDescent="0.35">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75" customHeight="1" x14ac:dyDescent="0.35">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75" customHeight="1" x14ac:dyDescent="0.35">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75" customHeight="1" x14ac:dyDescent="0.35">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75" customHeight="1" x14ac:dyDescent="0.35">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75" customHeight="1" x14ac:dyDescent="0.35">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75" customHeight="1" x14ac:dyDescent="0.35">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75" customHeight="1" x14ac:dyDescent="0.35">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75" customHeight="1" x14ac:dyDescent="0.35">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75" customHeight="1" x14ac:dyDescent="0.35">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75" customHeight="1" x14ac:dyDescent="0.35">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75" customHeight="1" x14ac:dyDescent="0.35">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75" customHeight="1" x14ac:dyDescent="0.35">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75" customHeight="1" x14ac:dyDescent="0.35">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75" customHeight="1" x14ac:dyDescent="0.35">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75" customHeight="1" x14ac:dyDescent="0.35">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75" customHeight="1" x14ac:dyDescent="0.35">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75" customHeight="1" x14ac:dyDescent="0.35">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75" customHeight="1" x14ac:dyDescent="0.35">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75" customHeight="1" x14ac:dyDescent="0.35">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75" customHeight="1" x14ac:dyDescent="0.35">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75" customHeight="1" x14ac:dyDescent="0.35">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75" customHeight="1" x14ac:dyDescent="0.35">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75" customHeight="1" x14ac:dyDescent="0.35">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75" customHeight="1" x14ac:dyDescent="0.35">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75" customHeight="1" x14ac:dyDescent="0.35">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75" customHeight="1" x14ac:dyDescent="0.35">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75" customHeight="1" x14ac:dyDescent="0.35">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75" customHeight="1" x14ac:dyDescent="0.35">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75" customHeight="1" x14ac:dyDescent="0.35">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75" customHeight="1" x14ac:dyDescent="0.35">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75" customHeight="1" x14ac:dyDescent="0.35">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75" customHeight="1" x14ac:dyDescent="0.35">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75" customHeight="1" x14ac:dyDescent="0.35">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75" customHeight="1" x14ac:dyDescent="0.35">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75" customHeight="1" x14ac:dyDescent="0.35">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75" customHeight="1" x14ac:dyDescent="0.35">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75" customHeight="1" x14ac:dyDescent="0.35">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75" customHeight="1" x14ac:dyDescent="0.35">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75" customHeight="1" x14ac:dyDescent="0.35">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75" customHeight="1" x14ac:dyDescent="0.35">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75" customHeight="1" x14ac:dyDescent="0.35">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75" customHeight="1" x14ac:dyDescent="0.35">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75" customHeight="1" x14ac:dyDescent="0.35">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75" customHeight="1" x14ac:dyDescent="0.35">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75" customHeight="1" x14ac:dyDescent="0.35">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75" customHeight="1" x14ac:dyDescent="0.35">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75" customHeight="1" x14ac:dyDescent="0.35">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75" customHeight="1" x14ac:dyDescent="0.35">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75" customHeight="1" x14ac:dyDescent="0.35">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75" customHeight="1" x14ac:dyDescent="0.35">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75" customHeight="1" x14ac:dyDescent="0.35">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75" customHeight="1" x14ac:dyDescent="0.35">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75" customHeight="1" x14ac:dyDescent="0.35">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75" customHeight="1" x14ac:dyDescent="0.35">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75" customHeight="1" x14ac:dyDescent="0.35">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75" customHeight="1" x14ac:dyDescent="0.35">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75" customHeight="1" x14ac:dyDescent="0.35">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75" customHeight="1" x14ac:dyDescent="0.35">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75" customHeight="1" x14ac:dyDescent="0.35">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75" customHeight="1" x14ac:dyDescent="0.35">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75" customHeight="1" x14ac:dyDescent="0.35">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75" customHeight="1" x14ac:dyDescent="0.35">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75" customHeight="1" x14ac:dyDescent="0.35">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75" customHeight="1" x14ac:dyDescent="0.35">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75" customHeight="1" x14ac:dyDescent="0.35">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75" customHeight="1" x14ac:dyDescent="0.35">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75" customHeight="1" x14ac:dyDescent="0.35">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75" customHeight="1" x14ac:dyDescent="0.35">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75" customHeight="1" x14ac:dyDescent="0.35">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75" customHeight="1" x14ac:dyDescent="0.35">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75" customHeight="1" x14ac:dyDescent="0.35">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75" customHeight="1" x14ac:dyDescent="0.35">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75" customHeight="1" x14ac:dyDescent="0.35">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75" customHeight="1" x14ac:dyDescent="0.35">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75" customHeight="1" x14ac:dyDescent="0.35">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75" customHeight="1" x14ac:dyDescent="0.35">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75" customHeight="1" x14ac:dyDescent="0.35">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75" customHeight="1" x14ac:dyDescent="0.35">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75" customHeight="1" x14ac:dyDescent="0.35">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75" customHeight="1" x14ac:dyDescent="0.35">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75" customHeight="1" x14ac:dyDescent="0.35">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75" customHeight="1" x14ac:dyDescent="0.35">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75" customHeight="1" x14ac:dyDescent="0.35">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75" customHeight="1" x14ac:dyDescent="0.35">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75" customHeight="1" x14ac:dyDescent="0.35">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75" customHeight="1" x14ac:dyDescent="0.35">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75" customHeight="1" x14ac:dyDescent="0.35">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75" customHeight="1" x14ac:dyDescent="0.35">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75" customHeight="1" x14ac:dyDescent="0.35">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75" customHeight="1" x14ac:dyDescent="0.35">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75" customHeight="1" x14ac:dyDescent="0.35">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75" customHeight="1" x14ac:dyDescent="0.35">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75" customHeight="1" x14ac:dyDescent="0.35">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75" customHeight="1" x14ac:dyDescent="0.35">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75" customHeight="1" x14ac:dyDescent="0.35">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75" customHeight="1" x14ac:dyDescent="0.35">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75" customHeight="1" x14ac:dyDescent="0.35">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75" customHeight="1" x14ac:dyDescent="0.35">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75" customHeight="1" x14ac:dyDescent="0.35">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75" customHeight="1" x14ac:dyDescent="0.35">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75" customHeight="1" x14ac:dyDescent="0.35">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75" customHeight="1" x14ac:dyDescent="0.35">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75" customHeight="1" x14ac:dyDescent="0.35">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75" customHeight="1" x14ac:dyDescent="0.35">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75" customHeight="1" x14ac:dyDescent="0.35">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75" customHeight="1" x14ac:dyDescent="0.35">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75" customHeight="1" x14ac:dyDescent="0.35">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75" customHeight="1" x14ac:dyDescent="0.35">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75" customHeight="1" x14ac:dyDescent="0.35">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75" customHeight="1" x14ac:dyDescent="0.35">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75" customHeight="1" x14ac:dyDescent="0.35">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75" customHeight="1" x14ac:dyDescent="0.35">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75" customHeight="1" x14ac:dyDescent="0.35">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75" customHeight="1" x14ac:dyDescent="0.35">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75" customHeight="1" x14ac:dyDescent="0.35">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75" customHeight="1" x14ac:dyDescent="0.35">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75" customHeight="1" x14ac:dyDescent="0.35">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75" customHeight="1" x14ac:dyDescent="0.35">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75" customHeight="1" x14ac:dyDescent="0.35">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75" customHeight="1" x14ac:dyDescent="0.35">
      <c r="J992" s="164"/>
      <c r="K992" s="164"/>
      <c r="L992" s="164"/>
      <c r="M992" s="164"/>
      <c r="N992" s="164"/>
      <c r="O992" s="164"/>
      <c r="P992" s="164"/>
      <c r="Q992" s="164"/>
      <c r="R992" s="164"/>
      <c r="S992" s="164"/>
      <c r="T992" s="164"/>
      <c r="U992" s="164"/>
      <c r="V992" s="164"/>
      <c r="W992" s="164"/>
      <c r="X992" s="164"/>
      <c r="Y992" s="164"/>
      <c r="Z992" s="164"/>
    </row>
  </sheetData>
  <sheetProtection algorithmName="SHA-512" hashValue="wcN0IfeCbeugE234QnrQKWCiIp2oQJeE2yZ07Oyq+BjZ80gNqNnp9aXVcyuBuWalvMjaA74yqvBpgLmbOAJjWw==" saltValue="X24fd0GcC1pSi5qYqpaIbw==" spinCount="100000" sheet="1" objects="1" scenarios="1" formatCells="0" formatColumns="0" formatRows="0" insertRows="0" insertHyperlinks="0" deleteRows="0"/>
  <mergeCells count="7">
    <mergeCell ref="A20:E20"/>
    <mergeCell ref="A21:I21"/>
    <mergeCell ref="A1:E1"/>
    <mergeCell ref="A19:D19"/>
    <mergeCell ref="A2:E3"/>
    <mergeCell ref="A17:C17"/>
    <mergeCell ref="G18:I19"/>
  </mergeCells>
  <conditionalFormatting sqref="G13 G14:H15">
    <cfRule type="expression" dxfId="541" priority="5">
      <formula>AND(_xlfn.ISFORMULA(G13),MOD(ROW(),2)=0)</formula>
    </cfRule>
    <cfRule type="expression" dxfId="540" priority="6">
      <formula>_xlfn.ISFORMULA(INDIRECT("rc",FALSE))</formula>
    </cfRule>
  </conditionalFormatting>
  <conditionalFormatting sqref="H24:H150">
    <cfRule type="expression" dxfId="539" priority="3">
      <formula>MOD(ROW(),2)&lt;&gt;0</formula>
    </cfRule>
    <cfRule type="expression" dxfId="538" priority="4">
      <formula>MOD(ROW(),2)=0</formula>
    </cfRule>
  </conditionalFormatting>
  <conditionalFormatting sqref="H24:H150">
    <cfRule type="expression" dxfId="537" priority="1">
      <formula>AND(_xlfn.ISFORMULA(H24),MOD(ROW(),2)=0)</formula>
    </cfRule>
    <cfRule type="expression" dxfId="536" priority="2">
      <formula>_xlfn.ISFORMULA(INDIRECT("rc",FALSE))</formula>
    </cfRule>
  </conditionalFormatting>
  <dataValidations count="3">
    <dataValidation type="list" allowBlank="1" showErrorMessage="1" sqref="E19" xr:uid="{67280C7E-2EAA-4493-BDC1-0423123D44E0}">
      <formula1>"Select,I confirm"</formula1>
    </dataValidation>
    <dataValidation type="list" allowBlank="1" sqref="H24:H150" xr:uid="{5B0E1568-62C8-4842-9A62-8E6E379EF4F5}">
      <formula1>"Received,Applied for,Will be applying, Expected"</formula1>
    </dataValidation>
    <dataValidation allowBlank="1" showErrorMessage="1" sqref="A23:A150" xr:uid="{2AF2F907-60C5-407D-96DA-8E89843F1CCB}"/>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X1021"/>
  <sheetViews>
    <sheetView topLeftCell="A13" zoomScale="91" zoomScaleNormal="91" workbookViewId="0">
      <selection activeCell="C8" sqref="C8"/>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88</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1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577" t="s">
        <v>398</v>
      </c>
      <c r="C6" s="307"/>
      <c r="D6" s="643"/>
      <c r="E6" s="644"/>
      <c r="F6" s="644"/>
      <c r="G6" s="644"/>
      <c r="H6" s="644"/>
      <c r="I6" s="644"/>
      <c r="J6" s="645"/>
      <c r="K6" s="306"/>
      <c r="L6" s="294"/>
      <c r="M6" s="294"/>
      <c r="N6" s="151"/>
      <c r="T6" s="151"/>
      <c r="U6" s="151"/>
      <c r="V6" s="151"/>
      <c r="W6" s="151"/>
    </row>
    <row r="7" spans="1:24" ht="15" customHeight="1" x14ac:dyDescent="0.3">
      <c r="A7" s="154" t="s">
        <v>92</v>
      </c>
      <c r="B7" s="323" t="s">
        <v>397</v>
      </c>
      <c r="C7" s="307"/>
      <c r="D7" s="646"/>
      <c r="E7" s="647"/>
      <c r="F7" s="647"/>
      <c r="G7" s="647"/>
      <c r="H7" s="647"/>
      <c r="I7" s="647"/>
      <c r="J7" s="648"/>
      <c r="K7" s="306"/>
      <c r="L7" s="294"/>
      <c r="M7" s="294"/>
      <c r="N7" s="151"/>
      <c r="T7" s="151"/>
      <c r="U7" s="151"/>
      <c r="V7" s="151"/>
      <c r="W7" s="151"/>
    </row>
    <row r="8" spans="1:24" ht="15" customHeight="1" thickBot="1" x14ac:dyDescent="0.35">
      <c r="A8" s="154" t="s">
        <v>93</v>
      </c>
      <c r="B8" s="323" t="s">
        <v>351</v>
      </c>
      <c r="C8" s="307"/>
      <c r="D8" s="151"/>
      <c r="E8" s="305"/>
      <c r="F8" s="305"/>
      <c r="G8" s="305"/>
      <c r="H8" s="157"/>
      <c r="I8" s="157"/>
      <c r="J8" s="157"/>
      <c r="K8" s="306"/>
      <c r="L8" s="294"/>
      <c r="M8" s="294"/>
      <c r="N8" s="151"/>
      <c r="T8" s="151"/>
      <c r="U8" s="151"/>
      <c r="V8" s="151"/>
      <c r="W8" s="151"/>
    </row>
    <row r="9" spans="1:24" ht="15" customHeight="1" x14ac:dyDescent="0.3">
      <c r="A9" s="154" t="s">
        <v>94</v>
      </c>
      <c r="B9" s="185" t="s">
        <v>676</v>
      </c>
      <c r="C9" s="307"/>
      <c r="D9" s="388" t="s">
        <v>2</v>
      </c>
      <c r="E9" s="389"/>
      <c r="F9" s="305"/>
      <c r="G9" s="305"/>
      <c r="H9" s="157"/>
      <c r="I9" s="157"/>
      <c r="J9" s="157"/>
      <c r="K9" s="306"/>
      <c r="L9" s="294"/>
      <c r="M9" s="294"/>
      <c r="N9" s="151"/>
      <c r="T9" s="151"/>
      <c r="U9" s="151"/>
      <c r="V9" s="151"/>
      <c r="W9" s="151"/>
    </row>
    <row r="10" spans="1:24" ht="15" customHeight="1" x14ac:dyDescent="0.3">
      <c r="A10" s="154" t="s">
        <v>95</v>
      </c>
      <c r="B10" s="529">
        <v>44835</v>
      </c>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529">
        <v>45717</v>
      </c>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t="s">
        <v>681</v>
      </c>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t="s">
        <v>366</v>
      </c>
      <c r="B16" s="222" t="s">
        <v>367</v>
      </c>
      <c r="C16" s="223">
        <v>1</v>
      </c>
      <c r="D16" s="224">
        <v>969.85</v>
      </c>
      <c r="E16" s="224">
        <v>116.38</v>
      </c>
      <c r="F16" s="225" t="s">
        <v>15</v>
      </c>
      <c r="G16" s="432">
        <f t="shared" ref="G16:G25" si="0">IF(D16&lt;&gt;"",C16*D16,"")</f>
        <v>969.85</v>
      </c>
      <c r="H16" s="432">
        <f t="shared" ref="H16:H25" si="1">IF(D16&lt;&gt;"",G16+E16,"")</f>
        <v>1086.23</v>
      </c>
      <c r="I16" s="432">
        <f>IF(G16&lt;&gt;"",G16*VLOOKUP(F16,'Group Information'!$A$19:$B$25,2,0),"")</f>
        <v>1338.393</v>
      </c>
      <c r="J16" s="432">
        <f>IF(H16&lt;&gt;"",H16*VLOOKUP(F16,'Group Information'!$A$19:$B$25,2,0),"")</f>
        <v>1498.9974</v>
      </c>
      <c r="K16" s="226" t="s">
        <v>399</v>
      </c>
      <c r="L16" s="227" t="s">
        <v>351</v>
      </c>
      <c r="M16" s="576">
        <v>0</v>
      </c>
      <c r="N16" s="530" t="s">
        <v>400</v>
      </c>
      <c r="Q16" s="150"/>
      <c r="S16" s="147"/>
      <c r="T16" s="149"/>
    </row>
    <row r="17" spans="1:20" ht="28.5" x14ac:dyDescent="0.35">
      <c r="A17" s="222" t="s">
        <v>368</v>
      </c>
      <c r="B17" s="222" t="s">
        <v>367</v>
      </c>
      <c r="C17" s="223">
        <v>1</v>
      </c>
      <c r="D17" s="224">
        <v>521.94000000000005</v>
      </c>
      <c r="E17" s="224">
        <v>62.632800000000003</v>
      </c>
      <c r="F17" s="225" t="s">
        <v>15</v>
      </c>
      <c r="G17" s="432">
        <f t="shared" si="0"/>
        <v>521.94000000000005</v>
      </c>
      <c r="H17" s="432">
        <f t="shared" si="1"/>
        <v>584.57280000000003</v>
      </c>
      <c r="I17" s="432">
        <f>IF(G17&lt;&gt;"",G17*VLOOKUP(F17,'Group Information'!$A$19:$B$25,2,0),"")</f>
        <v>720.27719999999999</v>
      </c>
      <c r="J17" s="432">
        <f>IF(H17&lt;&gt;"",H17*VLOOKUP(F17,'Group Information'!$A$19:$B$25,2,0),"")</f>
        <v>806.710464</v>
      </c>
      <c r="K17" s="226" t="s">
        <v>399</v>
      </c>
      <c r="L17" s="227" t="s">
        <v>351</v>
      </c>
      <c r="M17" s="576">
        <v>0</v>
      </c>
      <c r="N17" s="530" t="s">
        <v>401</v>
      </c>
      <c r="Q17" s="150"/>
      <c r="S17" s="147"/>
      <c r="T17" s="149"/>
    </row>
    <row r="18" spans="1:20" ht="28.5" x14ac:dyDescent="0.35">
      <c r="A18" s="222" t="s">
        <v>369</v>
      </c>
      <c r="B18" s="222" t="s">
        <v>367</v>
      </c>
      <c r="C18" s="223">
        <v>1</v>
      </c>
      <c r="D18" s="224">
        <v>215.1</v>
      </c>
      <c r="E18" s="224">
        <v>25.811999999999998</v>
      </c>
      <c r="F18" s="225" t="s">
        <v>15</v>
      </c>
      <c r="G18" s="432">
        <f t="shared" si="0"/>
        <v>215.1</v>
      </c>
      <c r="H18" s="432">
        <f t="shared" si="1"/>
        <v>240.91199999999998</v>
      </c>
      <c r="I18" s="432">
        <f>IF(G18&lt;&gt;"",G18*VLOOKUP(F18,'Group Information'!$A$19:$B$25,2,0),"")</f>
        <v>296.83799999999997</v>
      </c>
      <c r="J18" s="432">
        <f>IF(H18&lt;&gt;"",H18*VLOOKUP(F18,'Group Information'!$A$19:$B$25,2,0),"")</f>
        <v>332.45855999999992</v>
      </c>
      <c r="K18" s="226" t="s">
        <v>399</v>
      </c>
      <c r="L18" s="227" t="s">
        <v>351</v>
      </c>
      <c r="M18" s="576">
        <v>0</v>
      </c>
      <c r="N18" s="530" t="s">
        <v>402</v>
      </c>
      <c r="Q18" s="150"/>
      <c r="S18" s="147"/>
      <c r="T18" s="149"/>
    </row>
    <row r="19" spans="1:20" ht="28.5" x14ac:dyDescent="0.35">
      <c r="A19" s="222" t="s">
        <v>370</v>
      </c>
      <c r="B19" s="222" t="s">
        <v>367</v>
      </c>
      <c r="C19" s="223">
        <v>2</v>
      </c>
      <c r="D19" s="224">
        <v>50.43</v>
      </c>
      <c r="E19" s="224">
        <v>12.103199999999999</v>
      </c>
      <c r="F19" s="225" t="s">
        <v>15</v>
      </c>
      <c r="G19" s="432">
        <f t="shared" si="0"/>
        <v>100.86</v>
      </c>
      <c r="H19" s="432">
        <f t="shared" si="1"/>
        <v>112.9632</v>
      </c>
      <c r="I19" s="432">
        <f>IF(G19&lt;&gt;"",G19*VLOOKUP(F19,'Group Information'!$A$19:$B$25,2,0),"")</f>
        <v>139.18679999999998</v>
      </c>
      <c r="J19" s="432">
        <f>IF(H19&lt;&gt;"",H19*VLOOKUP(F19,'Group Information'!$A$19:$B$25,2,0),"")</f>
        <v>155.88921599999998</v>
      </c>
      <c r="K19" s="226" t="s">
        <v>399</v>
      </c>
      <c r="L19" s="227" t="s">
        <v>351</v>
      </c>
      <c r="M19" s="576">
        <v>0</v>
      </c>
      <c r="N19" s="530" t="s">
        <v>403</v>
      </c>
      <c r="Q19" s="150"/>
      <c r="S19" s="147"/>
      <c r="T19" s="149"/>
    </row>
    <row r="20" spans="1:20" ht="28.5" x14ac:dyDescent="0.35">
      <c r="A20" s="222" t="s">
        <v>371</v>
      </c>
      <c r="B20" s="222" t="s">
        <v>367</v>
      </c>
      <c r="C20" s="223">
        <v>3</v>
      </c>
      <c r="D20" s="224">
        <v>59.89</v>
      </c>
      <c r="E20" s="224">
        <v>21.560400000000001</v>
      </c>
      <c r="F20" s="225" t="s">
        <v>15</v>
      </c>
      <c r="G20" s="432">
        <f t="shared" si="0"/>
        <v>179.67000000000002</v>
      </c>
      <c r="H20" s="432">
        <f t="shared" si="1"/>
        <v>201.23040000000003</v>
      </c>
      <c r="I20" s="432">
        <f>IF(G20&lt;&gt;"",G20*VLOOKUP(F20,'Group Information'!$A$19:$B$25,2,0),"")</f>
        <v>247.94460000000001</v>
      </c>
      <c r="J20" s="432">
        <f>IF(H20&lt;&gt;"",H20*VLOOKUP(F20,'Group Information'!$A$19:$B$25,2,0),"")</f>
        <v>277.69795200000004</v>
      </c>
      <c r="K20" s="226" t="s">
        <v>399</v>
      </c>
      <c r="L20" s="227" t="s">
        <v>351</v>
      </c>
      <c r="M20" s="576">
        <v>0</v>
      </c>
      <c r="N20" s="530" t="s">
        <v>404</v>
      </c>
      <c r="Q20" s="150"/>
      <c r="S20" s="147"/>
      <c r="T20" s="149"/>
    </row>
    <row r="21" spans="1:20" ht="28.5" x14ac:dyDescent="0.35">
      <c r="A21" s="222" t="s">
        <v>372</v>
      </c>
      <c r="B21" s="222" t="s">
        <v>367</v>
      </c>
      <c r="C21" s="223">
        <v>1</v>
      </c>
      <c r="D21" s="224">
        <v>74.17</v>
      </c>
      <c r="E21" s="224">
        <v>8.9003999999999994</v>
      </c>
      <c r="F21" s="225" t="s">
        <v>15</v>
      </c>
      <c r="G21" s="432">
        <f t="shared" si="0"/>
        <v>74.17</v>
      </c>
      <c r="H21" s="432">
        <f>IF(D21&lt;&gt;"",G21+E21,"")</f>
        <v>83.070400000000006</v>
      </c>
      <c r="I21" s="432">
        <f>IF(G21&lt;&gt;"",G21*VLOOKUP(F21,'Group Information'!$A$19:$B$25,2,0),"")</f>
        <v>102.35459999999999</v>
      </c>
      <c r="J21" s="432">
        <f>IF(H21&lt;&gt;"",H21*VLOOKUP(F21,'Group Information'!$A$19:$B$25,2,0),"")</f>
        <v>114.637152</v>
      </c>
      <c r="K21" s="226" t="s">
        <v>399</v>
      </c>
      <c r="L21" s="227" t="s">
        <v>351</v>
      </c>
      <c r="M21" s="576">
        <v>0</v>
      </c>
      <c r="N21" s="530" t="s">
        <v>405</v>
      </c>
      <c r="Q21" s="150"/>
      <c r="S21" s="147"/>
      <c r="T21" s="149"/>
    </row>
    <row r="22" spans="1:20" ht="28.5" x14ac:dyDescent="0.35">
      <c r="A22" s="222" t="s">
        <v>373</v>
      </c>
      <c r="B22" s="222" t="s">
        <v>367</v>
      </c>
      <c r="C22" s="223">
        <v>8</v>
      </c>
      <c r="D22" s="224">
        <v>8.89</v>
      </c>
      <c r="E22" s="224">
        <v>8.5343999999999998</v>
      </c>
      <c r="F22" s="225" t="s">
        <v>15</v>
      </c>
      <c r="G22" s="432">
        <f t="shared" si="0"/>
        <v>71.12</v>
      </c>
      <c r="H22" s="432">
        <f t="shared" si="1"/>
        <v>79.65440000000001</v>
      </c>
      <c r="I22" s="432">
        <f>IF(G22&lt;&gt;"",G22*VLOOKUP(F22,'Group Information'!$A$19:$B$25,2,0),"")</f>
        <v>98.145600000000002</v>
      </c>
      <c r="J22" s="432">
        <f>IF(H22&lt;&gt;"",H22*VLOOKUP(F22,'Group Information'!$A$19:$B$25,2,0),"")</f>
        <v>109.923072</v>
      </c>
      <c r="K22" s="226" t="s">
        <v>399</v>
      </c>
      <c r="L22" s="227" t="s">
        <v>351</v>
      </c>
      <c r="M22" s="576">
        <v>0</v>
      </c>
      <c r="N22" s="530" t="s">
        <v>406</v>
      </c>
      <c r="Q22" s="150"/>
      <c r="S22" s="147"/>
      <c r="T22" s="149"/>
    </row>
    <row r="23" spans="1:20" ht="28.5" x14ac:dyDescent="0.35">
      <c r="A23" s="222" t="s">
        <v>374</v>
      </c>
      <c r="B23" s="222" t="s">
        <v>367</v>
      </c>
      <c r="C23" s="223">
        <v>3</v>
      </c>
      <c r="D23" s="224">
        <v>43.68</v>
      </c>
      <c r="E23" s="224">
        <v>15.7248</v>
      </c>
      <c r="F23" s="225" t="s">
        <v>14</v>
      </c>
      <c r="G23" s="432">
        <f t="shared" si="0"/>
        <v>131.04</v>
      </c>
      <c r="H23" s="432">
        <f t="shared" si="1"/>
        <v>146.76479999999998</v>
      </c>
      <c r="I23" s="432">
        <f>IF(G23&lt;&gt;"",G23*VLOOKUP(F23,'Group Information'!$A$19:$B$25,2,0),"")</f>
        <v>131.04</v>
      </c>
      <c r="J23" s="432">
        <f>IF(H23&lt;&gt;"",H23*VLOOKUP(F23,'Group Information'!$A$19:$B$25,2,0),"")</f>
        <v>146.76479999999998</v>
      </c>
      <c r="K23" s="226" t="s">
        <v>399</v>
      </c>
      <c r="L23" s="227" t="s">
        <v>351</v>
      </c>
      <c r="M23" s="576">
        <v>0</v>
      </c>
      <c r="N23" s="530" t="s">
        <v>407</v>
      </c>
      <c r="Q23" s="150"/>
      <c r="S23" s="147"/>
      <c r="T23" s="149"/>
    </row>
    <row r="24" spans="1:20" ht="28.5" x14ac:dyDescent="0.35">
      <c r="A24" s="222" t="s">
        <v>375</v>
      </c>
      <c r="B24" s="222" t="s">
        <v>367</v>
      </c>
      <c r="C24" s="223">
        <v>3</v>
      </c>
      <c r="D24" s="224">
        <v>32.54</v>
      </c>
      <c r="E24" s="224">
        <v>11.714399999999999</v>
      </c>
      <c r="F24" s="225" t="s">
        <v>15</v>
      </c>
      <c r="G24" s="432">
        <f t="shared" si="0"/>
        <v>97.62</v>
      </c>
      <c r="H24" s="432">
        <f t="shared" si="1"/>
        <v>109.3344</v>
      </c>
      <c r="I24" s="432">
        <f>IF(G24&lt;&gt;"",G24*VLOOKUP(F24,'Group Information'!$A$19:$B$25,2,0),"")</f>
        <v>134.71559999999999</v>
      </c>
      <c r="J24" s="432">
        <f>IF(H24&lt;&gt;"",H24*VLOOKUP(F24,'Group Information'!$A$19:$B$25,2,0),"")</f>
        <v>150.881472</v>
      </c>
      <c r="K24" s="226" t="s">
        <v>399</v>
      </c>
      <c r="L24" s="227" t="s">
        <v>351</v>
      </c>
      <c r="M24" s="576">
        <v>0</v>
      </c>
      <c r="N24" s="530" t="s">
        <v>408</v>
      </c>
      <c r="Q24" s="150"/>
      <c r="S24" s="147"/>
      <c r="T24" s="149"/>
    </row>
    <row r="25" spans="1:20" ht="42.5" x14ac:dyDescent="0.35">
      <c r="A25" s="222" t="s">
        <v>376</v>
      </c>
      <c r="B25" s="222" t="s">
        <v>367</v>
      </c>
      <c r="C25" s="223">
        <v>1</v>
      </c>
      <c r="D25" s="224">
        <v>60</v>
      </c>
      <c r="E25" s="224">
        <v>7.1999999999999993</v>
      </c>
      <c r="F25" s="225" t="s">
        <v>14</v>
      </c>
      <c r="G25" s="432">
        <f t="shared" si="0"/>
        <v>60</v>
      </c>
      <c r="H25" s="432">
        <f t="shared" si="1"/>
        <v>67.2</v>
      </c>
      <c r="I25" s="432">
        <f>IF(G25&lt;&gt;"",G25*VLOOKUP(F25,'Group Information'!$A$19:$B$25,2,0),"")</f>
        <v>60</v>
      </c>
      <c r="J25" s="432">
        <f>IF(H25&lt;&gt;"",H25*VLOOKUP(F25,'Group Information'!$A$19:$B$25,2,0),"")</f>
        <v>67.2</v>
      </c>
      <c r="K25" s="226" t="s">
        <v>399</v>
      </c>
      <c r="L25" s="227" t="s">
        <v>351</v>
      </c>
      <c r="M25" s="576">
        <v>0</v>
      </c>
      <c r="N25" s="530" t="s">
        <v>409</v>
      </c>
      <c r="Q25" s="150"/>
      <c r="S25" s="147"/>
      <c r="T25" s="149"/>
    </row>
    <row r="26" spans="1:20" x14ac:dyDescent="0.35">
      <c r="A26" s="222" t="s">
        <v>366</v>
      </c>
      <c r="B26" s="222" t="s">
        <v>367</v>
      </c>
      <c r="C26" s="223">
        <v>2</v>
      </c>
      <c r="D26" s="224">
        <v>25.45</v>
      </c>
      <c r="E26" s="224">
        <v>11.838000000000001</v>
      </c>
      <c r="F26" s="225" t="s">
        <v>14</v>
      </c>
      <c r="G26" s="432">
        <f t="shared" ref="G26:G47" si="2">IF(D26&lt;&gt;"",C26*D26,"")</f>
        <v>50.9</v>
      </c>
      <c r="H26" s="432">
        <f t="shared" ref="H26:H47" si="3">IF(D26&lt;&gt;"",G26+E26,"")</f>
        <v>62.738</v>
      </c>
      <c r="I26" s="432">
        <f>IF(G26&lt;&gt;"",G26*VLOOKUP(F26,'Group Information'!$A$19:$B$25,2,0),"")</f>
        <v>50.9</v>
      </c>
      <c r="J26" s="432">
        <f>IF(H26&lt;&gt;"",H26*VLOOKUP(F26,'Group Information'!$A$19:$B$25,2,0),"")</f>
        <v>62.738</v>
      </c>
      <c r="K26" s="226" t="s">
        <v>399</v>
      </c>
      <c r="L26" s="227" t="s">
        <v>351</v>
      </c>
      <c r="M26" s="576">
        <v>0</v>
      </c>
      <c r="N26" s="530" t="s">
        <v>410</v>
      </c>
      <c r="Q26" s="150"/>
      <c r="S26" s="147"/>
      <c r="T26" s="149"/>
    </row>
    <row r="27" spans="1:20" ht="28.5" x14ac:dyDescent="0.35">
      <c r="A27" s="222" t="s">
        <v>377</v>
      </c>
      <c r="B27" s="222" t="s">
        <v>367</v>
      </c>
      <c r="C27" s="223">
        <v>1</v>
      </c>
      <c r="D27" s="224">
        <v>32.47</v>
      </c>
      <c r="E27" s="224">
        <v>3.8963999999999999</v>
      </c>
      <c r="F27" s="225" t="s">
        <v>14</v>
      </c>
      <c r="G27" s="432">
        <f t="shared" si="2"/>
        <v>32.47</v>
      </c>
      <c r="H27" s="432">
        <f t="shared" si="3"/>
        <v>36.366399999999999</v>
      </c>
      <c r="I27" s="432">
        <f>IF(G27&lt;&gt;"",G27*VLOOKUP(F27,'Group Information'!$A$19:$B$25,2,0),"")</f>
        <v>32.47</v>
      </c>
      <c r="J27" s="432">
        <f>IF(H27&lt;&gt;"",H27*VLOOKUP(F27,'Group Information'!$A$19:$B$25,2,0),"")</f>
        <v>36.366399999999999</v>
      </c>
      <c r="K27" s="226" t="s">
        <v>399</v>
      </c>
      <c r="L27" s="227" t="s">
        <v>351</v>
      </c>
      <c r="M27" s="576">
        <v>0</v>
      </c>
      <c r="N27" s="530" t="s">
        <v>411</v>
      </c>
      <c r="Q27" s="150"/>
      <c r="S27" s="147"/>
      <c r="T27" s="149"/>
    </row>
    <row r="28" spans="1:20" ht="28.5" x14ac:dyDescent="0.35">
      <c r="A28" s="222" t="s">
        <v>378</v>
      </c>
      <c r="B28" s="222" t="s">
        <v>367</v>
      </c>
      <c r="C28" s="223">
        <v>3</v>
      </c>
      <c r="D28" s="224">
        <v>19.989999999999998</v>
      </c>
      <c r="E28" s="224">
        <v>7.1963999999999988</v>
      </c>
      <c r="F28" s="225" t="s">
        <v>14</v>
      </c>
      <c r="G28" s="432">
        <f t="shared" si="2"/>
        <v>59.97</v>
      </c>
      <c r="H28" s="432">
        <f t="shared" si="3"/>
        <v>67.166399999999996</v>
      </c>
      <c r="I28" s="432">
        <f>IF(G28&lt;&gt;"",G28*VLOOKUP(F28,'Group Information'!$A$19:$B$25,2,0),"")</f>
        <v>59.97</v>
      </c>
      <c r="J28" s="432">
        <f>IF(H28&lt;&gt;"",H28*VLOOKUP(F28,'Group Information'!$A$19:$B$25,2,0),"")</f>
        <v>67.166399999999996</v>
      </c>
      <c r="K28" s="226" t="s">
        <v>399</v>
      </c>
      <c r="L28" s="227" t="s">
        <v>351</v>
      </c>
      <c r="M28" s="576">
        <v>0</v>
      </c>
      <c r="N28" s="530" t="s">
        <v>412</v>
      </c>
      <c r="Q28" s="150"/>
      <c r="S28" s="147"/>
      <c r="T28" s="149"/>
    </row>
    <row r="29" spans="1:20" x14ac:dyDescent="0.35">
      <c r="A29" s="222" t="s">
        <v>379</v>
      </c>
      <c r="B29" s="222" t="s">
        <v>367</v>
      </c>
      <c r="C29" s="223">
        <v>2</v>
      </c>
      <c r="D29" s="224">
        <v>29.99</v>
      </c>
      <c r="E29" s="224">
        <v>17.407600000000002</v>
      </c>
      <c r="F29" s="225" t="s">
        <v>14</v>
      </c>
      <c r="G29" s="432">
        <f t="shared" si="2"/>
        <v>59.98</v>
      </c>
      <c r="H29" s="432">
        <f t="shared" si="3"/>
        <v>77.387599999999992</v>
      </c>
      <c r="I29" s="432">
        <f>IF(G29&lt;&gt;"",G29*VLOOKUP(F29,'Group Information'!$A$19:$B$25,2,0),"")</f>
        <v>59.98</v>
      </c>
      <c r="J29" s="432">
        <f>IF(H29&lt;&gt;"",H29*VLOOKUP(F29,'Group Information'!$A$19:$B$25,2,0),"")</f>
        <v>77.387599999999992</v>
      </c>
      <c r="K29" s="226" t="s">
        <v>399</v>
      </c>
      <c r="L29" s="227" t="s">
        <v>351</v>
      </c>
      <c r="M29" s="576">
        <v>0</v>
      </c>
      <c r="N29" s="530" t="s">
        <v>413</v>
      </c>
      <c r="Q29" s="150"/>
      <c r="S29" s="147"/>
      <c r="T29" s="149"/>
    </row>
    <row r="30" spans="1:20" x14ac:dyDescent="0.35">
      <c r="A30" s="222" t="s">
        <v>380</v>
      </c>
      <c r="B30" s="222" t="s">
        <v>367</v>
      </c>
      <c r="C30" s="223">
        <v>1</v>
      </c>
      <c r="D30" s="224">
        <v>40</v>
      </c>
      <c r="E30" s="224">
        <v>4.8</v>
      </c>
      <c r="F30" s="225" t="s">
        <v>14</v>
      </c>
      <c r="G30" s="432">
        <f t="shared" si="2"/>
        <v>40</v>
      </c>
      <c r="H30" s="432">
        <f t="shared" si="3"/>
        <v>44.8</v>
      </c>
      <c r="I30" s="432">
        <f>IF(G30&lt;&gt;"",G30*VLOOKUP(F30,'Group Information'!$A$19:$B$25,2,0),"")</f>
        <v>40</v>
      </c>
      <c r="J30" s="432">
        <f>IF(H30&lt;&gt;"",H30*VLOOKUP(F30,'Group Information'!$A$19:$B$25,2,0),"")</f>
        <v>44.8</v>
      </c>
      <c r="K30" s="226" t="s">
        <v>399</v>
      </c>
      <c r="L30" s="227" t="s">
        <v>351</v>
      </c>
      <c r="M30" s="576">
        <v>0</v>
      </c>
      <c r="N30" s="530" t="s">
        <v>414</v>
      </c>
      <c r="Q30" s="150"/>
      <c r="S30" s="147"/>
      <c r="T30" s="149"/>
    </row>
    <row r="31" spans="1:20" x14ac:dyDescent="0.35">
      <c r="A31" s="222" t="s">
        <v>381</v>
      </c>
      <c r="B31" s="222" t="s">
        <v>367</v>
      </c>
      <c r="C31" s="223">
        <v>1</v>
      </c>
      <c r="D31" s="224">
        <v>16</v>
      </c>
      <c r="E31" s="224">
        <v>1.92</v>
      </c>
      <c r="F31" s="225" t="s">
        <v>14</v>
      </c>
      <c r="G31" s="432">
        <f t="shared" si="2"/>
        <v>16</v>
      </c>
      <c r="H31" s="432">
        <f t="shared" si="3"/>
        <v>17.920000000000002</v>
      </c>
      <c r="I31" s="432">
        <f>IF(G31&lt;&gt;"",G31*VLOOKUP(F31,'Group Information'!$A$19:$B$25,2,0),"")</f>
        <v>16</v>
      </c>
      <c r="J31" s="432">
        <f>IF(H31&lt;&gt;"",H31*VLOOKUP(F31,'Group Information'!$A$19:$B$25,2,0),"")</f>
        <v>17.920000000000002</v>
      </c>
      <c r="K31" s="226" t="s">
        <v>399</v>
      </c>
      <c r="L31" s="227" t="s">
        <v>351</v>
      </c>
      <c r="M31" s="576">
        <v>0</v>
      </c>
      <c r="N31" s="530" t="s">
        <v>415</v>
      </c>
      <c r="Q31" s="150"/>
      <c r="S31" s="147"/>
      <c r="T31" s="149"/>
    </row>
    <row r="32" spans="1:20" ht="28.5" x14ac:dyDescent="0.35">
      <c r="A32" s="222" t="s">
        <v>382</v>
      </c>
      <c r="B32" s="222" t="s">
        <v>367</v>
      </c>
      <c r="C32" s="223">
        <v>2</v>
      </c>
      <c r="D32" s="224">
        <v>12.52</v>
      </c>
      <c r="E32" s="224">
        <v>3.0047999999999999</v>
      </c>
      <c r="F32" s="225" t="s">
        <v>14</v>
      </c>
      <c r="G32" s="432">
        <f t="shared" si="2"/>
        <v>25.04</v>
      </c>
      <c r="H32" s="432">
        <f t="shared" si="3"/>
        <v>28.044799999999999</v>
      </c>
      <c r="I32" s="432">
        <f>IF(G32&lt;&gt;"",G32*VLOOKUP(F32,'Group Information'!$A$19:$B$25,2,0),"")</f>
        <v>25.04</v>
      </c>
      <c r="J32" s="432">
        <f>IF(H32&lt;&gt;"",H32*VLOOKUP(F32,'Group Information'!$A$19:$B$25,2,0),"")</f>
        <v>28.044799999999999</v>
      </c>
      <c r="K32" s="226" t="s">
        <v>399</v>
      </c>
      <c r="L32" s="227" t="s">
        <v>351</v>
      </c>
      <c r="M32" s="576">
        <v>0</v>
      </c>
      <c r="N32" s="530" t="s">
        <v>416</v>
      </c>
      <c r="Q32" s="150"/>
      <c r="S32" s="147"/>
      <c r="T32" s="149"/>
    </row>
    <row r="33" spans="1:20" ht="28.5" x14ac:dyDescent="0.35">
      <c r="A33" s="222" t="s">
        <v>383</v>
      </c>
      <c r="B33" s="222" t="s">
        <v>367</v>
      </c>
      <c r="C33" s="223">
        <v>5</v>
      </c>
      <c r="D33" s="224">
        <v>3.61</v>
      </c>
      <c r="E33" s="224">
        <v>2.1659999999999999</v>
      </c>
      <c r="F33" s="225" t="s">
        <v>14</v>
      </c>
      <c r="G33" s="432">
        <f t="shared" si="2"/>
        <v>18.05</v>
      </c>
      <c r="H33" s="432">
        <f t="shared" si="3"/>
        <v>20.216000000000001</v>
      </c>
      <c r="I33" s="432">
        <f>IF(G33&lt;&gt;"",G33*VLOOKUP(F33,'Group Information'!$A$19:$B$25,2,0),"")</f>
        <v>18.05</v>
      </c>
      <c r="J33" s="432">
        <f>IF(H33&lt;&gt;"",H33*VLOOKUP(F33,'Group Information'!$A$19:$B$25,2,0),"")</f>
        <v>20.216000000000001</v>
      </c>
      <c r="K33" s="226" t="s">
        <v>399</v>
      </c>
      <c r="L33" s="227" t="s">
        <v>351</v>
      </c>
      <c r="M33" s="576">
        <v>0</v>
      </c>
      <c r="N33" s="530" t="s">
        <v>417</v>
      </c>
      <c r="Q33" s="150"/>
      <c r="S33" s="147"/>
      <c r="T33" s="149"/>
    </row>
    <row r="34" spans="1:20" x14ac:dyDescent="0.35">
      <c r="A34" s="222" t="s">
        <v>384</v>
      </c>
      <c r="B34" s="222" t="s">
        <v>367</v>
      </c>
      <c r="C34" s="223">
        <v>4</v>
      </c>
      <c r="D34" s="224">
        <v>16.97</v>
      </c>
      <c r="E34" s="224">
        <v>8.1456</v>
      </c>
      <c r="F34" s="225" t="s">
        <v>15</v>
      </c>
      <c r="G34" s="432">
        <f t="shared" si="2"/>
        <v>67.88</v>
      </c>
      <c r="H34" s="432">
        <f t="shared" si="3"/>
        <v>76.025599999999997</v>
      </c>
      <c r="I34" s="432">
        <f>IF(G34&lt;&gt;"",G34*VLOOKUP(F34,'Group Information'!$A$19:$B$25,2,0),"")</f>
        <v>93.674399999999991</v>
      </c>
      <c r="J34" s="432">
        <f>IF(H34&lt;&gt;"",H34*VLOOKUP(F34,'Group Information'!$A$19:$B$25,2,0),"")</f>
        <v>104.91532799999999</v>
      </c>
      <c r="K34" s="226" t="s">
        <v>399</v>
      </c>
      <c r="L34" s="227" t="s">
        <v>351</v>
      </c>
      <c r="M34" s="576">
        <v>0</v>
      </c>
      <c r="N34" s="530" t="s">
        <v>418</v>
      </c>
      <c r="Q34" s="150"/>
      <c r="S34" s="147"/>
      <c r="T34" s="149"/>
    </row>
    <row r="35" spans="1:20" ht="28.5" x14ac:dyDescent="0.35">
      <c r="A35" s="222" t="s">
        <v>385</v>
      </c>
      <c r="B35" s="222" t="s">
        <v>367</v>
      </c>
      <c r="C35" s="223">
        <v>1</v>
      </c>
      <c r="D35" s="224">
        <v>10.72</v>
      </c>
      <c r="E35" s="224">
        <v>1.2864</v>
      </c>
      <c r="F35" s="225" t="s">
        <v>15</v>
      </c>
      <c r="G35" s="432">
        <f t="shared" si="2"/>
        <v>10.72</v>
      </c>
      <c r="H35" s="432">
        <f t="shared" si="3"/>
        <v>12.006400000000001</v>
      </c>
      <c r="I35" s="432">
        <f>IF(G35&lt;&gt;"",G35*VLOOKUP(F35,'Group Information'!$A$19:$B$25,2,0),"")</f>
        <v>14.7936</v>
      </c>
      <c r="J35" s="432">
        <f>IF(H35&lt;&gt;"",H35*VLOOKUP(F35,'Group Information'!$A$19:$B$25,2,0),"")</f>
        <v>16.568832</v>
      </c>
      <c r="K35" s="226" t="s">
        <v>399</v>
      </c>
      <c r="L35" s="227" t="s">
        <v>351</v>
      </c>
      <c r="M35" s="576">
        <v>0</v>
      </c>
      <c r="N35" s="530" t="s">
        <v>419</v>
      </c>
      <c r="Q35" s="150"/>
      <c r="S35" s="147"/>
      <c r="T35" s="149"/>
    </row>
    <row r="36" spans="1:20" ht="28.5" x14ac:dyDescent="0.35">
      <c r="A36" s="222" t="s">
        <v>386</v>
      </c>
      <c r="B36" s="222" t="s">
        <v>367</v>
      </c>
      <c r="C36" s="223">
        <v>1</v>
      </c>
      <c r="D36" s="224">
        <v>130</v>
      </c>
      <c r="E36" s="224">
        <v>0</v>
      </c>
      <c r="F36" s="225" t="s">
        <v>14</v>
      </c>
      <c r="G36" s="432">
        <f t="shared" si="2"/>
        <v>130</v>
      </c>
      <c r="H36" s="432">
        <f t="shared" si="3"/>
        <v>130</v>
      </c>
      <c r="I36" s="432">
        <f>IF(G36&lt;&gt;"",G36*VLOOKUP(F36,'Group Information'!$A$19:$B$25,2,0),"")</f>
        <v>130</v>
      </c>
      <c r="J36" s="432">
        <f>IF(H36&lt;&gt;"",H36*VLOOKUP(F36,'Group Information'!$A$19:$B$25,2,0),"")</f>
        <v>130</v>
      </c>
      <c r="K36" s="226" t="s">
        <v>399</v>
      </c>
      <c r="L36" s="227" t="s">
        <v>351</v>
      </c>
      <c r="M36" s="576">
        <v>0</v>
      </c>
      <c r="N36" s="530" t="s">
        <v>420</v>
      </c>
      <c r="Q36" s="150"/>
      <c r="S36" s="147"/>
      <c r="T36" s="149"/>
    </row>
    <row r="37" spans="1:20" x14ac:dyDescent="0.35">
      <c r="A37" s="222" t="s">
        <v>387</v>
      </c>
      <c r="B37" s="222" t="s">
        <v>367</v>
      </c>
      <c r="C37" s="223">
        <v>1</v>
      </c>
      <c r="D37" s="224">
        <v>12.5</v>
      </c>
      <c r="E37" s="224">
        <v>0</v>
      </c>
      <c r="F37" s="225" t="s">
        <v>14</v>
      </c>
      <c r="G37" s="432">
        <f t="shared" si="2"/>
        <v>12.5</v>
      </c>
      <c r="H37" s="432">
        <f t="shared" si="3"/>
        <v>12.5</v>
      </c>
      <c r="I37" s="432">
        <f>IF(G37&lt;&gt;"",G37*VLOOKUP(F37,'Group Information'!$A$19:$B$25,2,0),"")</f>
        <v>12.5</v>
      </c>
      <c r="J37" s="432">
        <f>IF(H37&lt;&gt;"",H37*VLOOKUP(F37,'Group Information'!$A$19:$B$25,2,0),"")</f>
        <v>12.5</v>
      </c>
      <c r="K37" s="226" t="s">
        <v>399</v>
      </c>
      <c r="L37" s="227" t="s">
        <v>351</v>
      </c>
      <c r="M37" s="576">
        <v>0</v>
      </c>
      <c r="N37" s="530" t="s">
        <v>421</v>
      </c>
      <c r="Q37" s="150"/>
      <c r="S37" s="147"/>
      <c r="T37" s="149"/>
    </row>
    <row r="38" spans="1:20" ht="42.5" x14ac:dyDescent="0.35">
      <c r="A38" s="222" t="s">
        <v>388</v>
      </c>
      <c r="B38" s="222" t="s">
        <v>367</v>
      </c>
      <c r="C38" s="223">
        <v>1</v>
      </c>
      <c r="D38" s="224">
        <v>21.31</v>
      </c>
      <c r="E38" s="224">
        <v>2.5571999999999999</v>
      </c>
      <c r="F38" s="225" t="s">
        <v>14</v>
      </c>
      <c r="G38" s="432">
        <f t="shared" si="2"/>
        <v>21.31</v>
      </c>
      <c r="H38" s="432">
        <f t="shared" si="3"/>
        <v>23.867199999999997</v>
      </c>
      <c r="I38" s="432">
        <f>IF(G38&lt;&gt;"",G38*VLOOKUP(F38,'Group Information'!$A$19:$B$25,2,0),"")</f>
        <v>21.31</v>
      </c>
      <c r="J38" s="432">
        <f>IF(H38&lt;&gt;"",H38*VLOOKUP(F38,'Group Information'!$A$19:$B$25,2,0),"")</f>
        <v>23.867199999999997</v>
      </c>
      <c r="K38" s="226" t="s">
        <v>399</v>
      </c>
      <c r="L38" s="227" t="s">
        <v>351</v>
      </c>
      <c r="M38" s="576">
        <v>0</v>
      </c>
      <c r="N38" s="530" t="s">
        <v>422</v>
      </c>
      <c r="Q38" s="150"/>
      <c r="S38" s="147"/>
      <c r="T38" s="149"/>
    </row>
    <row r="39" spans="1:20" ht="42.5" x14ac:dyDescent="0.35">
      <c r="A39" s="222" t="s">
        <v>389</v>
      </c>
      <c r="B39" s="222" t="s">
        <v>367</v>
      </c>
      <c r="C39" s="223">
        <v>2</v>
      </c>
      <c r="D39" s="224">
        <v>14.99</v>
      </c>
      <c r="E39" s="224">
        <v>3.5975999999999999</v>
      </c>
      <c r="F39" s="225" t="s">
        <v>14</v>
      </c>
      <c r="G39" s="432">
        <f t="shared" si="2"/>
        <v>29.98</v>
      </c>
      <c r="H39" s="432">
        <f t="shared" si="3"/>
        <v>33.577600000000004</v>
      </c>
      <c r="I39" s="432">
        <f>IF(G39&lt;&gt;"",G39*VLOOKUP(F39,'Group Information'!$A$19:$B$25,2,0),"")</f>
        <v>29.98</v>
      </c>
      <c r="J39" s="432">
        <f>IF(H39&lt;&gt;"",H39*VLOOKUP(F39,'Group Information'!$A$19:$B$25,2,0),"")</f>
        <v>33.577600000000004</v>
      </c>
      <c r="K39" s="226" t="s">
        <v>399</v>
      </c>
      <c r="L39" s="227" t="s">
        <v>351</v>
      </c>
      <c r="M39" s="576">
        <v>0</v>
      </c>
      <c r="N39" s="530" t="s">
        <v>423</v>
      </c>
      <c r="Q39" s="150"/>
      <c r="S39" s="147"/>
      <c r="T39" s="149"/>
    </row>
    <row r="40" spans="1:20" ht="70.5" x14ac:dyDescent="0.35">
      <c r="A40" s="222" t="s">
        <v>390</v>
      </c>
      <c r="B40" s="222" t="s">
        <v>367</v>
      </c>
      <c r="C40" s="223">
        <v>1</v>
      </c>
      <c r="D40" s="224">
        <v>85</v>
      </c>
      <c r="E40" s="224">
        <v>10.199999999999999</v>
      </c>
      <c r="F40" s="225" t="s">
        <v>15</v>
      </c>
      <c r="G40" s="432">
        <f t="shared" si="2"/>
        <v>85</v>
      </c>
      <c r="H40" s="432">
        <f t="shared" si="3"/>
        <v>95.2</v>
      </c>
      <c r="I40" s="432">
        <f>IF(G40&lt;&gt;"",G40*VLOOKUP(F40,'Group Information'!$A$19:$B$25,2,0),"")</f>
        <v>117.3</v>
      </c>
      <c r="J40" s="432">
        <f>IF(H40&lt;&gt;"",H40*VLOOKUP(F40,'Group Information'!$A$19:$B$25,2,0),"")</f>
        <v>131.376</v>
      </c>
      <c r="K40" s="226" t="s">
        <v>399</v>
      </c>
      <c r="L40" s="227" t="s">
        <v>351</v>
      </c>
      <c r="M40" s="576">
        <v>0</v>
      </c>
      <c r="N40" s="530" t="s">
        <v>424</v>
      </c>
      <c r="Q40" s="150"/>
      <c r="S40" s="147"/>
      <c r="T40" s="149"/>
    </row>
    <row r="41" spans="1:20" ht="42.5" x14ac:dyDescent="0.35">
      <c r="A41" s="222" t="s">
        <v>391</v>
      </c>
      <c r="B41" s="222" t="s">
        <v>367</v>
      </c>
      <c r="C41" s="223">
        <v>1</v>
      </c>
      <c r="D41" s="224">
        <v>16.989999999999998</v>
      </c>
      <c r="E41" s="224">
        <v>2.0387999999999997</v>
      </c>
      <c r="F41" s="225" t="s">
        <v>14</v>
      </c>
      <c r="G41" s="432">
        <f t="shared" si="2"/>
        <v>16.989999999999998</v>
      </c>
      <c r="H41" s="432">
        <f t="shared" si="3"/>
        <v>19.028799999999997</v>
      </c>
      <c r="I41" s="432">
        <f>IF(G41&lt;&gt;"",G41*VLOOKUP(F41,'Group Information'!$A$19:$B$25,2,0),"")</f>
        <v>16.989999999999998</v>
      </c>
      <c r="J41" s="432">
        <f>IF(H41&lt;&gt;"",H41*VLOOKUP(F41,'Group Information'!$A$19:$B$25,2,0),"")</f>
        <v>19.028799999999997</v>
      </c>
      <c r="K41" s="226" t="s">
        <v>399</v>
      </c>
      <c r="L41" s="227" t="s">
        <v>351</v>
      </c>
      <c r="M41" s="576">
        <v>0</v>
      </c>
      <c r="N41" s="530" t="s">
        <v>425</v>
      </c>
      <c r="Q41" s="150"/>
      <c r="S41" s="147"/>
      <c r="T41" s="149"/>
    </row>
    <row r="42" spans="1:20" x14ac:dyDescent="0.35">
      <c r="A42" s="222" t="s">
        <v>392</v>
      </c>
      <c r="B42" s="222" t="s">
        <v>367</v>
      </c>
      <c r="C42" s="223">
        <v>2</v>
      </c>
      <c r="D42" s="224">
        <v>27.6</v>
      </c>
      <c r="E42" s="224">
        <v>6.6239999999999997</v>
      </c>
      <c r="F42" s="225" t="s">
        <v>15</v>
      </c>
      <c r="G42" s="432">
        <f t="shared" si="2"/>
        <v>55.2</v>
      </c>
      <c r="H42" s="432">
        <f t="shared" si="3"/>
        <v>61.824000000000005</v>
      </c>
      <c r="I42" s="432">
        <f>IF(G42&lt;&gt;"",G42*VLOOKUP(F42,'Group Information'!$A$19:$B$25,2,0),"")</f>
        <v>76.176000000000002</v>
      </c>
      <c r="J42" s="432">
        <f>IF(H42&lt;&gt;"",H42*VLOOKUP(F42,'Group Information'!$A$19:$B$25,2,0),"")</f>
        <v>85.317120000000003</v>
      </c>
      <c r="K42" s="226" t="s">
        <v>399</v>
      </c>
      <c r="L42" s="227" t="s">
        <v>351</v>
      </c>
      <c r="M42" s="576">
        <v>0</v>
      </c>
      <c r="N42" s="530" t="s">
        <v>426</v>
      </c>
      <c r="Q42" s="150"/>
      <c r="S42" s="147"/>
      <c r="T42" s="149"/>
    </row>
    <row r="43" spans="1:20" x14ac:dyDescent="0.35">
      <c r="A43" s="222" t="s">
        <v>393</v>
      </c>
      <c r="B43" s="222" t="s">
        <v>367</v>
      </c>
      <c r="C43" s="223">
        <v>1</v>
      </c>
      <c r="D43" s="224">
        <v>7.6</v>
      </c>
      <c r="E43" s="224">
        <v>0.91199999999999992</v>
      </c>
      <c r="F43" s="225" t="s">
        <v>15</v>
      </c>
      <c r="G43" s="432">
        <f t="shared" si="2"/>
        <v>7.6</v>
      </c>
      <c r="H43" s="432">
        <f t="shared" si="3"/>
        <v>8.5120000000000005</v>
      </c>
      <c r="I43" s="432">
        <f>IF(G43&lt;&gt;"",G43*VLOOKUP(F43,'Group Information'!$A$19:$B$25,2,0),"")</f>
        <v>10.488</v>
      </c>
      <c r="J43" s="432">
        <f>IF(H43&lt;&gt;"",H43*VLOOKUP(F43,'Group Information'!$A$19:$B$25,2,0),"")</f>
        <v>11.746560000000001</v>
      </c>
      <c r="K43" s="226" t="s">
        <v>399</v>
      </c>
      <c r="L43" s="227" t="s">
        <v>351</v>
      </c>
      <c r="M43" s="576">
        <v>0</v>
      </c>
      <c r="N43" s="530" t="s">
        <v>427</v>
      </c>
      <c r="Q43" s="150"/>
      <c r="S43" s="147"/>
      <c r="T43" s="149"/>
    </row>
    <row r="44" spans="1:20" x14ac:dyDescent="0.35">
      <c r="A44" s="222" t="s">
        <v>394</v>
      </c>
      <c r="B44" s="222" t="s">
        <v>367</v>
      </c>
      <c r="C44" s="223">
        <v>1</v>
      </c>
      <c r="D44" s="224">
        <v>10.65</v>
      </c>
      <c r="E44" s="224">
        <v>1.278</v>
      </c>
      <c r="F44" s="225" t="s">
        <v>14</v>
      </c>
      <c r="G44" s="432">
        <f t="shared" si="2"/>
        <v>10.65</v>
      </c>
      <c r="H44" s="432">
        <f t="shared" si="3"/>
        <v>11.928000000000001</v>
      </c>
      <c r="I44" s="432">
        <f>IF(G44&lt;&gt;"",G44*VLOOKUP(F44,'Group Information'!$A$19:$B$25,2,0),"")</f>
        <v>10.65</v>
      </c>
      <c r="J44" s="432">
        <f>IF(H44&lt;&gt;"",H44*VLOOKUP(F44,'Group Information'!$A$19:$B$25,2,0),"")</f>
        <v>11.928000000000001</v>
      </c>
      <c r="K44" s="226" t="s">
        <v>399</v>
      </c>
      <c r="L44" s="227" t="s">
        <v>351</v>
      </c>
      <c r="M44" s="576">
        <v>0</v>
      </c>
      <c r="N44" s="530" t="s">
        <v>428</v>
      </c>
      <c r="Q44" s="150"/>
      <c r="S44" s="147"/>
      <c r="T44" s="149"/>
    </row>
    <row r="45" spans="1:20" ht="28.5" x14ac:dyDescent="0.35">
      <c r="A45" s="222" t="s">
        <v>395</v>
      </c>
      <c r="B45" s="222" t="s">
        <v>367</v>
      </c>
      <c r="C45" s="223">
        <v>1</v>
      </c>
      <c r="D45" s="224">
        <v>12.99</v>
      </c>
      <c r="E45" s="224">
        <v>1.5588</v>
      </c>
      <c r="F45" s="225" t="s">
        <v>14</v>
      </c>
      <c r="G45" s="432">
        <f t="shared" si="2"/>
        <v>12.99</v>
      </c>
      <c r="H45" s="432">
        <f t="shared" si="3"/>
        <v>14.5488</v>
      </c>
      <c r="I45" s="432">
        <f>IF(G45&lt;&gt;"",G45*VLOOKUP(F45,'Group Information'!$A$19:$B$25,2,0),"")</f>
        <v>12.99</v>
      </c>
      <c r="J45" s="432">
        <f>IF(H45&lt;&gt;"",H45*VLOOKUP(F45,'Group Information'!$A$19:$B$25,2,0),"")</f>
        <v>14.5488</v>
      </c>
      <c r="K45" s="226" t="s">
        <v>399</v>
      </c>
      <c r="L45" s="227" t="s">
        <v>351</v>
      </c>
      <c r="M45" s="576">
        <v>0</v>
      </c>
      <c r="N45" s="530" t="s">
        <v>429</v>
      </c>
      <c r="Q45" s="150"/>
      <c r="S45" s="147"/>
      <c r="T45" s="149"/>
    </row>
    <row r="46" spans="1:20" ht="28.5" x14ac:dyDescent="0.35">
      <c r="A46" s="222" t="s">
        <v>396</v>
      </c>
      <c r="B46" s="222" t="s">
        <v>367</v>
      </c>
      <c r="C46" s="223">
        <v>1</v>
      </c>
      <c r="D46" s="224">
        <v>50.76</v>
      </c>
      <c r="E46" s="224">
        <v>6.0911999999999997</v>
      </c>
      <c r="F46" s="225" t="s">
        <v>14</v>
      </c>
      <c r="G46" s="432">
        <f t="shared" si="2"/>
        <v>50.76</v>
      </c>
      <c r="H46" s="432">
        <f t="shared" si="3"/>
        <v>56.851199999999999</v>
      </c>
      <c r="I46" s="432">
        <f>IF(G46&lt;&gt;"",G46*VLOOKUP(F46,'Group Information'!$A$19:$B$25,2,0),"")</f>
        <v>50.76</v>
      </c>
      <c r="J46" s="432">
        <f>IF(H46&lt;&gt;"",H46*VLOOKUP(F46,'Group Information'!$A$19:$B$25,2,0),"")</f>
        <v>56.851199999999999</v>
      </c>
      <c r="K46" s="226" t="s">
        <v>399</v>
      </c>
      <c r="L46" s="227" t="s">
        <v>351</v>
      </c>
      <c r="M46" s="576">
        <v>0</v>
      </c>
      <c r="N46" s="530" t="s">
        <v>430</v>
      </c>
      <c r="Q46" s="150"/>
      <c r="S46" s="147"/>
      <c r="T46" s="149"/>
    </row>
    <row r="47" spans="1:20" x14ac:dyDescent="0.35">
      <c r="A47" s="222"/>
      <c r="B47" s="222"/>
      <c r="C47" s="223"/>
      <c r="D47" s="224"/>
      <c r="E47" s="224"/>
      <c r="F47" s="225"/>
      <c r="G47" s="432" t="str">
        <f t="shared" si="2"/>
        <v/>
      </c>
      <c r="H47" s="432" t="str">
        <f t="shared" si="3"/>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ref="G48:G79" si="4">IF(D48&lt;&gt;"",C48*D48,"")</f>
        <v/>
      </c>
      <c r="H48" s="432" t="str">
        <f t="shared" ref="H48:H79" si="5">IF(D48&lt;&gt;"",G48+E48,"")</f>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4"/>
        <v/>
      </c>
      <c r="H49" s="432" t="str">
        <f t="shared" si="5"/>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4"/>
        <v/>
      </c>
      <c r="H50" s="432" t="str">
        <f t="shared" si="5"/>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4"/>
        <v/>
      </c>
      <c r="H51" s="432" t="str">
        <f t="shared" si="5"/>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4"/>
        <v/>
      </c>
      <c r="H52" s="432" t="str">
        <f t="shared" si="5"/>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4"/>
        <v/>
      </c>
      <c r="H53" s="432" t="str">
        <f t="shared" si="5"/>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4"/>
        <v/>
      </c>
      <c r="H54" s="432" t="str">
        <f t="shared" si="5"/>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4"/>
        <v/>
      </c>
      <c r="H55" s="432" t="str">
        <f t="shared" si="5"/>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4"/>
        <v/>
      </c>
      <c r="H56" s="432" t="str">
        <f t="shared" si="5"/>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4"/>
        <v/>
      </c>
      <c r="H57" s="432" t="str">
        <f t="shared" si="5"/>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4"/>
        <v/>
      </c>
      <c r="H58" s="432" t="str">
        <f t="shared" si="5"/>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4"/>
        <v/>
      </c>
      <c r="H59" s="432" t="str">
        <f t="shared" si="5"/>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4"/>
        <v/>
      </c>
      <c r="H60" s="432" t="str">
        <f t="shared" si="5"/>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4"/>
        <v/>
      </c>
      <c r="H61" s="432" t="str">
        <f t="shared" si="5"/>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4"/>
        <v/>
      </c>
      <c r="H62" s="432" t="str">
        <f t="shared" si="5"/>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4"/>
        <v/>
      </c>
      <c r="H63" s="432" t="str">
        <f t="shared" si="5"/>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4"/>
        <v/>
      </c>
      <c r="H64" s="432" t="str">
        <f t="shared" si="5"/>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4"/>
        <v/>
      </c>
      <c r="H65" s="432" t="str">
        <f t="shared" si="5"/>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4"/>
        <v/>
      </c>
      <c r="H66" s="432" t="str">
        <f t="shared" si="5"/>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4"/>
        <v/>
      </c>
      <c r="H67" s="432" t="str">
        <f t="shared" si="5"/>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4"/>
        <v/>
      </c>
      <c r="H68" s="432" t="str">
        <f t="shared" si="5"/>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4"/>
        <v/>
      </c>
      <c r="H69" s="432" t="str">
        <f t="shared" si="5"/>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4"/>
        <v/>
      </c>
      <c r="H70" s="432" t="str">
        <f t="shared" si="5"/>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4"/>
        <v/>
      </c>
      <c r="H71" s="432" t="str">
        <f t="shared" si="5"/>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4"/>
        <v/>
      </c>
      <c r="H72" s="432" t="str">
        <f t="shared" si="5"/>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4"/>
        <v/>
      </c>
      <c r="H73" s="432" t="str">
        <f t="shared" si="5"/>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4"/>
        <v/>
      </c>
      <c r="H74" s="432" t="str">
        <f t="shared" si="5"/>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4"/>
        <v/>
      </c>
      <c r="H75" s="432" t="str">
        <f t="shared" si="5"/>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4"/>
        <v/>
      </c>
      <c r="H76" s="432" t="str">
        <f t="shared" si="5"/>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4"/>
        <v/>
      </c>
      <c r="H77" s="432" t="str">
        <f t="shared" si="5"/>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4"/>
        <v/>
      </c>
      <c r="H78" s="432" t="str">
        <f t="shared" si="5"/>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4"/>
        <v/>
      </c>
      <c r="H79" s="432" t="str">
        <f t="shared" si="5"/>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11" si="6">IF(D80&lt;&gt;"",C80*D80,"")</f>
        <v/>
      </c>
      <c r="H80" s="432" t="str">
        <f t="shared" ref="H80:H111" si="7">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6"/>
        <v/>
      </c>
      <c r="H81" s="432" t="str">
        <f t="shared" si="7"/>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6"/>
        <v/>
      </c>
      <c r="H82" s="432" t="str">
        <f t="shared" si="7"/>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6"/>
        <v/>
      </c>
      <c r="H83" s="432" t="str">
        <f t="shared" si="7"/>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6"/>
        <v/>
      </c>
      <c r="H84" s="432" t="str">
        <f t="shared" si="7"/>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6"/>
        <v/>
      </c>
      <c r="H85" s="432" t="str">
        <f t="shared" si="7"/>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6"/>
        <v/>
      </c>
      <c r="H86" s="432" t="str">
        <f t="shared" si="7"/>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6"/>
        <v/>
      </c>
      <c r="H87" s="432" t="str">
        <f t="shared" si="7"/>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6"/>
        <v/>
      </c>
      <c r="H88" s="432" t="str">
        <f t="shared" si="7"/>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6"/>
        <v/>
      </c>
      <c r="H89" s="432" t="str">
        <f t="shared" si="7"/>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6"/>
        <v/>
      </c>
      <c r="H90" s="432" t="str">
        <f t="shared" si="7"/>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6"/>
        <v/>
      </c>
      <c r="H91" s="432" t="str">
        <f t="shared" si="7"/>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6"/>
        <v/>
      </c>
      <c r="H92" s="432" t="str">
        <f t="shared" si="7"/>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6"/>
        <v/>
      </c>
      <c r="H93" s="432" t="str">
        <f t="shared" si="7"/>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6"/>
        <v/>
      </c>
      <c r="H94" s="432" t="str">
        <f t="shared" si="7"/>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6"/>
        <v/>
      </c>
      <c r="H95" s="432" t="str">
        <f t="shared" si="7"/>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6"/>
        <v/>
      </c>
      <c r="H96" s="432" t="str">
        <f t="shared" si="7"/>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6"/>
        <v/>
      </c>
      <c r="H97" s="432" t="str">
        <f t="shared" si="7"/>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6"/>
        <v/>
      </c>
      <c r="H98" s="432" t="str">
        <f t="shared" si="7"/>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6"/>
        <v/>
      </c>
      <c r="H99" s="432" t="str">
        <f t="shared" si="7"/>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6"/>
        <v/>
      </c>
      <c r="H100" s="432" t="str">
        <f t="shared" si="7"/>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6"/>
        <v/>
      </c>
      <c r="H101" s="432" t="str">
        <f t="shared" si="7"/>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6"/>
        <v/>
      </c>
      <c r="H102" s="432" t="str">
        <f t="shared" si="7"/>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6"/>
        <v/>
      </c>
      <c r="H103" s="432" t="str">
        <f t="shared" si="7"/>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6"/>
        <v/>
      </c>
      <c r="H104" s="432" t="str">
        <f t="shared" si="7"/>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6"/>
        <v/>
      </c>
      <c r="H105" s="432" t="str">
        <f t="shared" si="7"/>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6"/>
        <v/>
      </c>
      <c r="H106" s="432" t="str">
        <f t="shared" si="7"/>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6"/>
        <v/>
      </c>
      <c r="H107" s="432" t="str">
        <f t="shared" si="7"/>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6"/>
        <v/>
      </c>
      <c r="H108" s="432" t="str">
        <f t="shared" si="7"/>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6"/>
        <v/>
      </c>
      <c r="H109" s="432" t="str">
        <f t="shared" si="7"/>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6"/>
        <v/>
      </c>
      <c r="H110" s="432" t="str">
        <f t="shared" si="7"/>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6"/>
        <v/>
      </c>
      <c r="H111" s="432" t="str">
        <f t="shared" si="7"/>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ref="G112:G143" si="8">IF(D112&lt;&gt;"",C112*D112,"")</f>
        <v/>
      </c>
      <c r="H112" s="432" t="str">
        <f t="shared" ref="H112:H143" si="9">IF(D112&lt;&gt;"",G112+E112,"")</f>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8"/>
        <v/>
      </c>
      <c r="H113" s="432" t="str">
        <f t="shared" si="9"/>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8"/>
        <v/>
      </c>
      <c r="H114" s="432" t="str">
        <f t="shared" si="9"/>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8"/>
        <v/>
      </c>
      <c r="H115" s="432" t="str">
        <f t="shared" si="9"/>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8"/>
        <v/>
      </c>
      <c r="H116" s="432" t="str">
        <f t="shared" si="9"/>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8"/>
        <v/>
      </c>
      <c r="H117" s="432" t="str">
        <f t="shared" si="9"/>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8"/>
        <v/>
      </c>
      <c r="H118" s="432" t="str">
        <f t="shared" si="9"/>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8"/>
        <v/>
      </c>
      <c r="H119" s="432" t="str">
        <f t="shared" si="9"/>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8"/>
        <v/>
      </c>
      <c r="H120" s="432" t="str">
        <f t="shared" si="9"/>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8"/>
        <v/>
      </c>
      <c r="H121" s="432" t="str">
        <f t="shared" si="9"/>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8"/>
        <v/>
      </c>
      <c r="H122" s="432" t="str">
        <f t="shared" si="9"/>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8"/>
        <v/>
      </c>
      <c r="H123" s="432" t="str">
        <f t="shared" si="9"/>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8"/>
        <v/>
      </c>
      <c r="H124" s="432" t="str">
        <f t="shared" si="9"/>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8"/>
        <v/>
      </c>
      <c r="H125" s="432" t="str">
        <f t="shared" si="9"/>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8"/>
        <v/>
      </c>
      <c r="H126" s="432" t="str">
        <f t="shared" si="9"/>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8"/>
        <v/>
      </c>
      <c r="H127" s="432" t="str">
        <f t="shared" si="9"/>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8"/>
        <v/>
      </c>
      <c r="H128" s="432" t="str">
        <f t="shared" si="9"/>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8"/>
        <v/>
      </c>
      <c r="H129" s="432" t="str">
        <f t="shared" si="9"/>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8"/>
        <v/>
      </c>
      <c r="H130" s="432" t="str">
        <f t="shared" si="9"/>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8"/>
        <v/>
      </c>
      <c r="H131" s="432" t="str">
        <f t="shared" si="9"/>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8"/>
        <v/>
      </c>
      <c r="H132" s="432" t="str">
        <f t="shared" si="9"/>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8"/>
        <v/>
      </c>
      <c r="H133" s="432" t="str">
        <f t="shared" si="9"/>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8"/>
        <v/>
      </c>
      <c r="H134" s="432" t="str">
        <f t="shared" si="9"/>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8"/>
        <v/>
      </c>
      <c r="H135" s="432" t="str">
        <f t="shared" si="9"/>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8"/>
        <v/>
      </c>
      <c r="H136" s="432" t="str">
        <f t="shared" si="9"/>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8"/>
        <v/>
      </c>
      <c r="H137" s="432" t="str">
        <f t="shared" si="9"/>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8"/>
        <v/>
      </c>
      <c r="H138" s="432" t="str">
        <f t="shared" si="9"/>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8"/>
        <v/>
      </c>
      <c r="H139" s="432" t="str">
        <f t="shared" si="9"/>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8"/>
        <v/>
      </c>
      <c r="H140" s="432" t="str">
        <f t="shared" si="9"/>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8"/>
        <v/>
      </c>
      <c r="H141" s="432" t="str">
        <f t="shared" si="9"/>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8"/>
        <v/>
      </c>
      <c r="H142" s="432" t="str">
        <f t="shared" si="9"/>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8"/>
        <v/>
      </c>
      <c r="H143" s="432" t="str">
        <f t="shared" si="9"/>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75" si="10">IF(D144&lt;&gt;"",C144*D144,"")</f>
        <v/>
      </c>
      <c r="H144" s="432" t="str">
        <f t="shared" ref="H144:H175" si="11">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10"/>
        <v/>
      </c>
      <c r="H145" s="432" t="str">
        <f t="shared" si="11"/>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10"/>
        <v/>
      </c>
      <c r="H146" s="432" t="str">
        <f t="shared" si="11"/>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10"/>
        <v/>
      </c>
      <c r="H147" s="432" t="str">
        <f t="shared" si="11"/>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10"/>
        <v/>
      </c>
      <c r="H148" s="432" t="str">
        <f t="shared" si="11"/>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10"/>
        <v/>
      </c>
      <c r="H149" s="432" t="str">
        <f t="shared" si="11"/>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10"/>
        <v/>
      </c>
      <c r="H150" s="432" t="str">
        <f t="shared" si="11"/>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10"/>
        <v/>
      </c>
      <c r="H151" s="432" t="str">
        <f t="shared" si="11"/>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10"/>
        <v/>
      </c>
      <c r="H152" s="432" t="str">
        <f t="shared" si="11"/>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10"/>
        <v/>
      </c>
      <c r="H153" s="432" t="str">
        <f t="shared" si="11"/>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10"/>
        <v/>
      </c>
      <c r="H154" s="432" t="str">
        <f t="shared" si="11"/>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10"/>
        <v/>
      </c>
      <c r="H155" s="432" t="str">
        <f t="shared" si="11"/>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10"/>
        <v/>
      </c>
      <c r="H156" s="432" t="str">
        <f t="shared" si="11"/>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10"/>
        <v/>
      </c>
      <c r="H157" s="432" t="str">
        <f t="shared" si="11"/>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10"/>
        <v/>
      </c>
      <c r="H158" s="432" t="str">
        <f t="shared" si="11"/>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10"/>
        <v/>
      </c>
      <c r="H159" s="432" t="str">
        <f t="shared" si="11"/>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10"/>
        <v/>
      </c>
      <c r="H160" s="432" t="str">
        <f t="shared" si="11"/>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10"/>
        <v/>
      </c>
      <c r="H161" s="432" t="str">
        <f t="shared" si="11"/>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10"/>
        <v/>
      </c>
      <c r="H162" s="432" t="str">
        <f t="shared" si="11"/>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10"/>
        <v/>
      </c>
      <c r="H163" s="432" t="str">
        <f t="shared" si="11"/>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10"/>
        <v/>
      </c>
      <c r="H164" s="432" t="str">
        <f t="shared" si="11"/>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10"/>
        <v/>
      </c>
      <c r="H165" s="432" t="str">
        <f t="shared" si="11"/>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10"/>
        <v/>
      </c>
      <c r="H166" s="432" t="str">
        <f t="shared" si="11"/>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10"/>
        <v/>
      </c>
      <c r="H167" s="432" t="str">
        <f t="shared" si="11"/>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10"/>
        <v/>
      </c>
      <c r="H168" s="432" t="str">
        <f t="shared" si="11"/>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10"/>
        <v/>
      </c>
      <c r="H169" s="432" t="str">
        <f t="shared" si="11"/>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10"/>
        <v/>
      </c>
      <c r="H170" s="432" t="str">
        <f t="shared" si="11"/>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10"/>
        <v/>
      </c>
      <c r="H171" s="432" t="str">
        <f t="shared" si="11"/>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10"/>
        <v/>
      </c>
      <c r="H172" s="432" t="str">
        <f t="shared" si="11"/>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10"/>
        <v/>
      </c>
      <c r="H173" s="432" t="str">
        <f t="shared" si="11"/>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10"/>
        <v/>
      </c>
      <c r="H174" s="432" t="str">
        <f t="shared" si="11"/>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10"/>
        <v/>
      </c>
      <c r="H175" s="432" t="str">
        <f t="shared" si="11"/>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ref="G176:G192" si="12">IF(D176&lt;&gt;"",C176*D176,"")</f>
        <v/>
      </c>
      <c r="H176" s="432" t="str">
        <f t="shared" ref="H176:H192" si="13">IF(D176&lt;&gt;"",G176+E176,"")</f>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12"/>
        <v/>
      </c>
      <c r="H177" s="432" t="str">
        <f t="shared" si="13"/>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12"/>
        <v/>
      </c>
      <c r="H178" s="432" t="str">
        <f t="shared" si="13"/>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12"/>
        <v/>
      </c>
      <c r="H179" s="432" t="str">
        <f t="shared" si="13"/>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12"/>
        <v/>
      </c>
      <c r="H180" s="432" t="str">
        <f t="shared" si="13"/>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12"/>
        <v/>
      </c>
      <c r="H181" s="432" t="str">
        <f t="shared" si="13"/>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12"/>
        <v/>
      </c>
      <c r="H182" s="432" t="str">
        <f t="shared" si="13"/>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12"/>
        <v/>
      </c>
      <c r="H183" s="432" t="str">
        <f t="shared" si="13"/>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12"/>
        <v/>
      </c>
      <c r="H184" s="432" t="str">
        <f t="shared" si="13"/>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12"/>
        <v/>
      </c>
      <c r="H185" s="432" t="str">
        <f t="shared" si="13"/>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12"/>
        <v/>
      </c>
      <c r="H186" s="432" t="str">
        <f t="shared" si="13"/>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12"/>
        <v/>
      </c>
      <c r="H187" s="432" t="str">
        <f t="shared" si="13"/>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12"/>
        <v/>
      </c>
      <c r="H188" s="432" t="str">
        <f t="shared" si="13"/>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12"/>
        <v/>
      </c>
      <c r="H189" s="432" t="str">
        <f t="shared" si="13"/>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12"/>
        <v/>
      </c>
      <c r="H190" s="432" t="str">
        <f t="shared" si="13"/>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12"/>
        <v/>
      </c>
      <c r="H191" s="432" t="str">
        <f t="shared" si="13"/>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12"/>
        <v/>
      </c>
      <c r="H192" s="432" t="str">
        <f t="shared" si="13"/>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sheet="1" formatCells="0" formatColumns="0" formatRows="0" insertRows="0" insertHyperlinks="0"/>
  <mergeCells count="3">
    <mergeCell ref="D5:J7"/>
    <mergeCell ref="A2:B2"/>
    <mergeCell ref="A1:B1"/>
  </mergeCells>
  <conditionalFormatting sqref="A1:A2 A13:C13 A193:C1048576 A6:A12">
    <cfRule type="beginsWith" dxfId="513" priority="129" operator="beginsWith" text="COMPLETE">
      <formula>LEFT(A1,LEN("COMPLETE"))="COMPLETE"</formula>
    </cfRule>
    <cfRule type="containsText" dxfId="512" priority="130" operator="containsText" text="INCOMPLETE">
      <formula>NOT(ISERROR(SEARCH("INCOMPLETE",A1)))</formula>
    </cfRule>
  </conditionalFormatting>
  <conditionalFormatting sqref="C3:C12">
    <cfRule type="beginsWith" dxfId="511" priority="120" operator="beginsWith" text="COMPLETE">
      <formula>LEFT(C3,LEN("COMPLETE"))="COMPLETE"</formula>
    </cfRule>
    <cfRule type="containsText" dxfId="510" priority="121" operator="containsText" text="INCOMPLETE">
      <formula>NOT(ISERROR(SEARCH("INCOMPLETE",C3)))</formula>
    </cfRule>
  </conditionalFormatting>
  <conditionalFormatting sqref="C3">
    <cfRule type="containsText" dxfId="509" priority="119" operator="containsText" text="SHEET COMPLETE">
      <formula>NOT(ISERROR(SEARCH("SHEET COMPLETE",C3)))</formula>
    </cfRule>
  </conditionalFormatting>
  <conditionalFormatting sqref="K6">
    <cfRule type="beginsWith" dxfId="508" priority="25" operator="beginsWith" text="COMPLETE">
      <formula>LEFT(K6,LEN("COMPLETE"))="COMPLETE"</formula>
    </cfRule>
    <cfRule type="containsText" dxfId="507" priority="26" operator="containsText" text="INCOMPLETE">
      <formula>NOT(ISERROR(SEARCH("INCOMPLETE",K6)))</formula>
    </cfRule>
  </conditionalFormatting>
  <conditionalFormatting sqref="L16:L192 F16:F192 B16:B192">
    <cfRule type="expression" dxfId="506" priority="13">
      <formula>MOD(ROW(),2)&lt;&gt;0</formula>
    </cfRule>
    <cfRule type="expression" dxfId="505" priority="14">
      <formula>MOD(ROW(),2)=0</formula>
    </cfRule>
  </conditionalFormatting>
  <conditionalFormatting sqref="A1:XFD2 A4:XFD5 B3:XFD3 F9:XFD11 A13:XFD1048576 C12:XFD12 C9:C11 A6:A12 C6:XFD8">
    <cfRule type="expression" dxfId="504" priority="11">
      <formula>AND(_xlfn.ISFORMULA(A1),MOD(ROW(),2)=0)</formula>
    </cfRule>
    <cfRule type="expression" dxfId="503" priority="12">
      <formula>_xlfn.ISFORMULA(INDIRECT("rc",FALSE))</formula>
    </cfRule>
  </conditionalFormatting>
  <conditionalFormatting sqref="D9 D10:E11">
    <cfRule type="expression" dxfId="502" priority="9">
      <formula>AND(_xlfn.ISFORMULA(D9),MOD(ROW(),2)=0)</formula>
    </cfRule>
    <cfRule type="expression" dxfId="501" priority="10">
      <formula>_xlfn.ISFORMULA(INDIRECT("rc",FALSE))</formula>
    </cfRule>
  </conditionalFormatting>
  <conditionalFormatting sqref="B7:B12">
    <cfRule type="beginsWith" dxfId="500" priority="7" operator="beginsWith" text="COMPLETE">
      <formula>LEFT(B7,LEN("COMPLETE"))="COMPLETE"</formula>
    </cfRule>
    <cfRule type="containsText" dxfId="499" priority="8" operator="containsText" text="INCOMPLETE">
      <formula>NOT(ISERROR(SEARCH("INCOMPLETE",B7)))</formula>
    </cfRule>
  </conditionalFormatting>
  <conditionalFormatting sqref="B7:B12">
    <cfRule type="expression" dxfId="498" priority="5">
      <formula>AND(_xlfn.ISFORMULA(B7),MOD(ROW(),2)=0)</formula>
    </cfRule>
    <cfRule type="expression" dxfId="497" priority="6">
      <formula>_xlfn.ISFORMULA(INDIRECT("rc",FALSE))</formula>
    </cfRule>
  </conditionalFormatting>
  <conditionalFormatting sqref="B6">
    <cfRule type="beginsWith" dxfId="496" priority="1" operator="beginsWith" text="COMPLETE">
      <formula>LEFT((B6),LEN("COMPLETE"))=("COMPLETE")</formula>
    </cfRule>
  </conditionalFormatting>
  <conditionalFormatting sqref="B6">
    <cfRule type="containsText" dxfId="495" priority="2" operator="containsText" text="INCOMPLETE">
      <formula>NOT(ISERROR(SEARCH(("INCOMPLETE"),(B6))))</formula>
    </cfRule>
  </conditionalFormatting>
  <conditionalFormatting sqref="B6">
    <cfRule type="expression" dxfId="494" priority="3">
      <formula>AND(_xludf.ISFORMULA(B6),MOD(ROW(),2)=0)</formula>
    </cfRule>
  </conditionalFormatting>
  <conditionalFormatting sqref="B6">
    <cfRule type="expression" dxfId="493" priority="4">
      <formula>_xludf.ISFORMULA(INDIRECT("rc",FALSE))</formula>
    </cfRule>
  </conditionalFormatting>
  <dataValidations count="6">
    <dataValidation type="list" allowBlank="1" showInputMessage="1" showErrorMessage="1" sqref="B7" xr:uid="{906737EF-13C8-442F-969A-35D580B2BFF3}">
      <formula1>"Select choice here,Design Team Project, E-IDEAS Project, Clubs+Chapters Project, Other Projects"</formula1>
    </dataValidation>
    <dataValidation type="list" allowBlank="1" showInputMessage="1" showErrorMessage="1" sqref="L16:L192" xr:uid="{CA187650-F98B-4E0A-BA95-BA1D8C222593}">
      <formula1>"Yes,No"</formula1>
    </dataValidation>
    <dataValidation type="list" allowBlank="1" showInputMessage="1" showErrorMessage="1" sqref="B3" xr:uid="{73871687-5559-4047-86C0-5F00BADE9472}">
      <formula1>"Select choice here, Yes"</formula1>
    </dataValidation>
    <dataValidation type="list" allowBlank="1" showErrorMessage="1" sqref="B17:B192 B16" xr:uid="{3CAB3543-4327-40C1-8F22-407752CFDF9D}">
      <formula1>"Prototype, Competition, Administrative (Project-specific)"</formula1>
    </dataValidation>
    <dataValidation type="list" allowBlank="1" showInputMessage="1" showErrorMessage="1" sqref="S15:S192" xr:uid="{9EF60EFC-14AC-4DB9-BB3B-6DABA36286DE}">
      <formula1>#REF!</formula1>
    </dataValidation>
    <dataValidation type="list" allowBlank="1" showInputMessage="1" showErrorMessage="1" sqref="B8" xr:uid="{1CA3DF76-78B0-4CF4-8CEE-C7142AABB6A0}">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C31808D-5E67-4A1B-984D-5B7B3425A9C0}">
          <x14:formula1>
            <xm:f>'C:\Users\raiaank\Downloads\[TEAMNAME-Funding-Application-PAF-2022-2023-Term-2 (3).xlsx]dataval'!#REF!</xm:f>
          </x14:formula1>
          <xm:sqref>O193:O854</xm:sqref>
        </x14:dataValidation>
        <x14:dataValidation type="list" allowBlank="1" showErrorMessage="1" xr:uid="{B63F5B6B-6170-4264-A2AF-99313E771351}">
          <x14:formula1>
            <xm:f>'Group Information'!$A$19:$A$25</xm:f>
          </x14:formula1>
          <xm:sqref>F16:F192</xm:sqref>
        </x14:dataValidation>
        <x14:dataValidation type="list" allowBlank="1" showErrorMessage="1" xr:uid="{A15EA7CA-57C7-40BD-A5D8-A460A09C5DC8}">
          <x14:formula1>
            <xm:f>'C:\Users\raiaank\Downloads\[TEAMNAME-Funding-Application-PAF-2022-2023-Term-2 (3).xlsx]dataval'!#REF!</xm:f>
          </x14:formula1>
          <xm:sqref>U193:U752 U14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6AF-8E88-4695-8452-965837CB7C7B}">
  <sheetPr codeName="Sheet6">
    <tabColor theme="8"/>
  </sheetPr>
  <dimension ref="A1:X1021"/>
  <sheetViews>
    <sheetView topLeftCell="A37" zoomScale="55" zoomScaleNormal="55" workbookViewId="0">
      <selection activeCell="K42" sqref="K4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114</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2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184" t="s">
        <v>431</v>
      </c>
      <c r="C6" s="307"/>
      <c r="D6" s="643"/>
      <c r="E6" s="644"/>
      <c r="F6" s="644"/>
      <c r="G6" s="644"/>
      <c r="H6" s="644"/>
      <c r="I6" s="644"/>
      <c r="J6" s="645"/>
      <c r="K6" s="306"/>
      <c r="L6" s="294"/>
      <c r="M6" s="294"/>
      <c r="N6" s="151"/>
      <c r="T6" s="151"/>
      <c r="U6" s="151"/>
      <c r="V6" s="151"/>
      <c r="W6" s="151"/>
    </row>
    <row r="7" spans="1:24" ht="15" customHeight="1" x14ac:dyDescent="0.3">
      <c r="A7" s="154" t="s">
        <v>92</v>
      </c>
      <c r="B7" s="323" t="s">
        <v>397</v>
      </c>
      <c r="C7" s="307"/>
      <c r="D7" s="646"/>
      <c r="E7" s="647"/>
      <c r="F7" s="647"/>
      <c r="G7" s="647"/>
      <c r="H7" s="647"/>
      <c r="I7" s="647"/>
      <c r="J7" s="648"/>
      <c r="K7" s="306"/>
      <c r="L7" s="294"/>
      <c r="M7" s="294"/>
      <c r="N7" s="151"/>
      <c r="T7" s="151"/>
      <c r="U7" s="151"/>
      <c r="V7" s="151"/>
      <c r="W7" s="151"/>
    </row>
    <row r="8" spans="1:24" ht="15" customHeight="1" thickBot="1" x14ac:dyDescent="0.35">
      <c r="A8" s="154" t="s">
        <v>93</v>
      </c>
      <c r="B8" s="323" t="s">
        <v>351</v>
      </c>
      <c r="C8" s="307"/>
      <c r="D8" s="151"/>
      <c r="E8" s="305"/>
      <c r="F8" s="305"/>
      <c r="G8" s="305"/>
      <c r="H8" s="157"/>
      <c r="I8" s="157"/>
      <c r="J8" s="157"/>
      <c r="K8" s="306"/>
      <c r="L8" s="294"/>
      <c r="M8" s="294"/>
      <c r="N8" s="151"/>
      <c r="T8" s="151"/>
      <c r="U8" s="151"/>
      <c r="V8" s="151"/>
      <c r="W8" s="151"/>
    </row>
    <row r="9" spans="1:24" ht="15" customHeight="1" x14ac:dyDescent="0.3">
      <c r="A9" s="154" t="s">
        <v>94</v>
      </c>
      <c r="B9" s="185" t="s">
        <v>680</v>
      </c>
      <c r="C9" s="307"/>
      <c r="D9" s="388" t="s">
        <v>2</v>
      </c>
      <c r="E9" s="389"/>
      <c r="F9" s="305"/>
      <c r="G9" s="305"/>
      <c r="H9" s="157"/>
      <c r="I9" s="157"/>
      <c r="J9" s="157"/>
      <c r="K9" s="306"/>
      <c r="L9" s="294"/>
      <c r="M9" s="294"/>
      <c r="N9" s="151"/>
      <c r="T9" s="151"/>
      <c r="U9" s="151"/>
      <c r="V9" s="151"/>
      <c r="W9" s="151"/>
    </row>
    <row r="10" spans="1:24" ht="15" customHeight="1" x14ac:dyDescent="0.3">
      <c r="A10" s="154" t="s">
        <v>95</v>
      </c>
      <c r="B10" s="578">
        <v>45346</v>
      </c>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529">
        <v>45566</v>
      </c>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t="s">
        <v>681</v>
      </c>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ht="56" x14ac:dyDescent="0.35">
      <c r="A16" s="222" t="s">
        <v>432</v>
      </c>
      <c r="B16" s="222" t="s">
        <v>367</v>
      </c>
      <c r="C16" s="223">
        <v>5</v>
      </c>
      <c r="D16" s="224">
        <v>14.95</v>
      </c>
      <c r="E16" s="224">
        <v>1.8</v>
      </c>
      <c r="F16" s="225" t="s">
        <v>14</v>
      </c>
      <c r="G16" s="432">
        <f t="shared" ref="G16:G24" si="0">IF(D16&lt;&gt;"",C16*D16,"")</f>
        <v>74.75</v>
      </c>
      <c r="H16" s="432">
        <f t="shared" ref="H16:H24" si="1">IF(D16&lt;&gt;"",G16+E16,"")</f>
        <v>76.55</v>
      </c>
      <c r="I16" s="432">
        <f>IF(G16&lt;&gt;"",G16*VLOOKUP(F16,'Group Information'!$A$19:$B$25,2,0),"")</f>
        <v>74.75</v>
      </c>
      <c r="J16" s="432">
        <f>IF(H16&lt;&gt;"",H16*VLOOKUP(F16,'Group Information'!$A$19:$B$25,2,0),"")</f>
        <v>76.55</v>
      </c>
      <c r="K16" s="226" t="s">
        <v>456</v>
      </c>
      <c r="L16" s="227" t="s">
        <v>351</v>
      </c>
      <c r="M16" s="576">
        <v>0</v>
      </c>
      <c r="N16" s="530" t="s">
        <v>457</v>
      </c>
      <c r="Q16" s="150"/>
      <c r="S16" s="147"/>
      <c r="T16" s="149"/>
    </row>
    <row r="17" spans="1:20" ht="56" x14ac:dyDescent="0.35">
      <c r="A17" s="222" t="s">
        <v>433</v>
      </c>
      <c r="B17" s="222" t="s">
        <v>367</v>
      </c>
      <c r="C17" s="223">
        <v>5</v>
      </c>
      <c r="D17" s="224">
        <v>29.95</v>
      </c>
      <c r="E17" s="224">
        <v>3.6</v>
      </c>
      <c r="F17" s="225" t="s">
        <v>14</v>
      </c>
      <c r="G17" s="432">
        <f t="shared" si="0"/>
        <v>149.75</v>
      </c>
      <c r="H17" s="432">
        <f t="shared" si="1"/>
        <v>153.35</v>
      </c>
      <c r="I17" s="432">
        <f>IF(G17&lt;&gt;"",G17*VLOOKUP(F17,'Group Information'!$A$19:$B$25,2,0),"")</f>
        <v>149.75</v>
      </c>
      <c r="J17" s="432">
        <f>IF(H17&lt;&gt;"",H17*VLOOKUP(F17,'Group Information'!$A$19:$B$25,2,0),"")</f>
        <v>153.35</v>
      </c>
      <c r="K17" s="226" t="s">
        <v>458</v>
      </c>
      <c r="L17" s="227" t="s">
        <v>351</v>
      </c>
      <c r="M17" s="576">
        <v>0</v>
      </c>
      <c r="N17" s="530" t="s">
        <v>457</v>
      </c>
      <c r="Q17" s="150"/>
      <c r="S17" s="147"/>
      <c r="T17" s="149"/>
    </row>
    <row r="18" spans="1:20" ht="28" x14ac:dyDescent="0.35">
      <c r="A18" s="222" t="s">
        <v>434</v>
      </c>
      <c r="B18" s="222" t="s">
        <v>367</v>
      </c>
      <c r="C18" s="223">
        <v>1</v>
      </c>
      <c r="D18" s="224">
        <v>11.99</v>
      </c>
      <c r="E18" s="224">
        <v>1.44</v>
      </c>
      <c r="F18" s="225" t="s">
        <v>14</v>
      </c>
      <c r="G18" s="432">
        <f t="shared" si="0"/>
        <v>11.99</v>
      </c>
      <c r="H18" s="432">
        <f t="shared" si="1"/>
        <v>13.43</v>
      </c>
      <c r="I18" s="432">
        <f>IF(G18&lt;&gt;"",G18*VLOOKUP(F18,'Group Information'!$A$19:$B$25,2,0),"")</f>
        <v>11.99</v>
      </c>
      <c r="J18" s="432">
        <f>IF(H18&lt;&gt;"",H18*VLOOKUP(F18,'Group Information'!$A$19:$B$25,2,0),"")</f>
        <v>13.43</v>
      </c>
      <c r="K18" s="226" t="s">
        <v>459</v>
      </c>
      <c r="L18" s="227" t="s">
        <v>351</v>
      </c>
      <c r="M18" s="576"/>
      <c r="N18" s="530" t="s">
        <v>457</v>
      </c>
      <c r="Q18" s="150"/>
      <c r="S18" s="147"/>
      <c r="T18" s="149"/>
    </row>
    <row r="19" spans="1:20" x14ac:dyDescent="0.35">
      <c r="A19" s="222" t="s">
        <v>435</v>
      </c>
      <c r="B19" s="222" t="s">
        <v>367</v>
      </c>
      <c r="C19" s="223">
        <v>3</v>
      </c>
      <c r="D19" s="224">
        <v>18.309999999999999</v>
      </c>
      <c r="E19" s="224">
        <v>2.2000000000000002</v>
      </c>
      <c r="F19" s="225" t="s">
        <v>14</v>
      </c>
      <c r="G19" s="432">
        <f t="shared" si="0"/>
        <v>54.929999999999993</v>
      </c>
      <c r="H19" s="432">
        <f t="shared" si="1"/>
        <v>57.129999999999995</v>
      </c>
      <c r="I19" s="432">
        <f>IF(G19&lt;&gt;"",G19*VLOOKUP(F19,'Group Information'!$A$19:$B$25,2,0),"")</f>
        <v>54.929999999999993</v>
      </c>
      <c r="J19" s="432">
        <f>IF(H19&lt;&gt;"",H19*VLOOKUP(F19,'Group Information'!$A$19:$B$25,2,0),"")</f>
        <v>57.129999999999995</v>
      </c>
      <c r="K19" s="226" t="s">
        <v>460</v>
      </c>
      <c r="L19" s="227" t="s">
        <v>351</v>
      </c>
      <c r="M19" s="576">
        <v>0</v>
      </c>
      <c r="N19" s="530" t="s">
        <v>457</v>
      </c>
      <c r="Q19" s="150"/>
      <c r="S19" s="147"/>
      <c r="T19" s="149"/>
    </row>
    <row r="20" spans="1:20" ht="42" x14ac:dyDescent="0.35">
      <c r="A20" s="222" t="s">
        <v>436</v>
      </c>
      <c r="B20" s="222" t="s">
        <v>367</v>
      </c>
      <c r="C20" s="223">
        <v>1</v>
      </c>
      <c r="D20" s="224">
        <v>30</v>
      </c>
      <c r="E20" s="224">
        <v>3.6</v>
      </c>
      <c r="F20" s="225" t="s">
        <v>14</v>
      </c>
      <c r="G20" s="432">
        <f t="shared" si="0"/>
        <v>30</v>
      </c>
      <c r="H20" s="432">
        <f t="shared" si="1"/>
        <v>33.6</v>
      </c>
      <c r="I20" s="432">
        <f>IF(G20&lt;&gt;"",G20*VLOOKUP(F20,'Group Information'!$A$19:$B$25,2,0),"")</f>
        <v>30</v>
      </c>
      <c r="J20" s="432">
        <f>IF(H20&lt;&gt;"",H20*VLOOKUP(F20,'Group Information'!$A$19:$B$25,2,0),"")</f>
        <v>33.6</v>
      </c>
      <c r="K20" s="226" t="s">
        <v>461</v>
      </c>
      <c r="L20" s="227" t="s">
        <v>351</v>
      </c>
      <c r="M20" s="576">
        <v>0</v>
      </c>
      <c r="N20" s="530" t="s">
        <v>462</v>
      </c>
      <c r="Q20" s="150"/>
      <c r="S20" s="147"/>
      <c r="T20" s="149"/>
    </row>
    <row r="21" spans="1:20" ht="28" x14ac:dyDescent="0.35">
      <c r="A21" s="222" t="s">
        <v>437</v>
      </c>
      <c r="B21" s="222" t="s">
        <v>367</v>
      </c>
      <c r="C21" s="223">
        <v>1</v>
      </c>
      <c r="D21" s="224">
        <v>11.99</v>
      </c>
      <c r="E21" s="224">
        <v>1.44</v>
      </c>
      <c r="F21" s="225" t="s">
        <v>14</v>
      </c>
      <c r="G21" s="432">
        <f t="shared" si="0"/>
        <v>11.99</v>
      </c>
      <c r="H21" s="432">
        <f t="shared" si="1"/>
        <v>13.43</v>
      </c>
      <c r="I21" s="432">
        <f>IF(G21&lt;&gt;"",G21*VLOOKUP(F21,'Group Information'!$A$19:$B$25,2,0),"")</f>
        <v>11.99</v>
      </c>
      <c r="J21" s="432">
        <f>IF(H21&lt;&gt;"",H21*VLOOKUP(F21,'Group Information'!$A$19:$B$25,2,0),"")</f>
        <v>13.43</v>
      </c>
      <c r="K21" s="226" t="s">
        <v>463</v>
      </c>
      <c r="L21" s="227" t="s">
        <v>351</v>
      </c>
      <c r="M21" s="576">
        <v>0</v>
      </c>
      <c r="N21" s="530" t="s">
        <v>464</v>
      </c>
      <c r="Q21" s="150"/>
      <c r="S21" s="147"/>
      <c r="T21" s="149"/>
    </row>
    <row r="22" spans="1:20" ht="28.5" x14ac:dyDescent="0.35">
      <c r="A22" s="222" t="s">
        <v>438</v>
      </c>
      <c r="B22" s="222" t="s">
        <v>367</v>
      </c>
      <c r="C22" s="223">
        <v>1</v>
      </c>
      <c r="D22" s="224">
        <v>1.87</v>
      </c>
      <c r="E22" s="224">
        <v>0.09</v>
      </c>
      <c r="F22" s="225" t="s">
        <v>14</v>
      </c>
      <c r="G22" s="432">
        <f t="shared" si="0"/>
        <v>1.87</v>
      </c>
      <c r="H22" s="432">
        <f t="shared" si="1"/>
        <v>1.9600000000000002</v>
      </c>
      <c r="I22" s="432">
        <f>IF(G22&lt;&gt;"",G22*VLOOKUP(F22,'Group Information'!$A$19:$B$25,2,0),"")</f>
        <v>1.87</v>
      </c>
      <c r="J22" s="432">
        <f>IF(H22&lt;&gt;"",H22*VLOOKUP(F22,'Group Information'!$A$19:$B$25,2,0),"")</f>
        <v>1.9600000000000002</v>
      </c>
      <c r="K22" s="226" t="s">
        <v>465</v>
      </c>
      <c r="L22" s="227" t="s">
        <v>351</v>
      </c>
      <c r="M22" s="576">
        <v>0</v>
      </c>
      <c r="N22" s="530" t="s">
        <v>466</v>
      </c>
      <c r="Q22" s="150"/>
      <c r="S22" s="147"/>
      <c r="T22" s="149"/>
    </row>
    <row r="23" spans="1:20" ht="238" x14ac:dyDescent="0.35">
      <c r="A23" s="222" t="s">
        <v>439</v>
      </c>
      <c r="B23" s="222" t="s">
        <v>367</v>
      </c>
      <c r="C23" s="223">
        <v>1</v>
      </c>
      <c r="D23" s="224">
        <v>29.99</v>
      </c>
      <c r="E23" s="224">
        <v>3.6</v>
      </c>
      <c r="F23" s="225" t="s">
        <v>14</v>
      </c>
      <c r="G23" s="432">
        <f t="shared" si="0"/>
        <v>29.99</v>
      </c>
      <c r="H23" s="432">
        <f t="shared" si="1"/>
        <v>33.589999999999996</v>
      </c>
      <c r="I23" s="432">
        <f>IF(G23&lt;&gt;"",G23*VLOOKUP(F23,'Group Information'!$A$19:$B$25,2,0),"")</f>
        <v>29.99</v>
      </c>
      <c r="J23" s="432">
        <f>IF(H23&lt;&gt;"",H23*VLOOKUP(F23,'Group Information'!$A$19:$B$25,2,0),"")</f>
        <v>33.589999999999996</v>
      </c>
      <c r="K23" s="226" t="s">
        <v>467</v>
      </c>
      <c r="L23" s="227" t="s">
        <v>351</v>
      </c>
      <c r="M23" s="576">
        <v>0</v>
      </c>
      <c r="N23" s="530" t="s">
        <v>468</v>
      </c>
      <c r="Q23" s="150"/>
      <c r="S23" s="147"/>
      <c r="T23" s="149"/>
    </row>
    <row r="24" spans="1:20" ht="280" x14ac:dyDescent="0.35">
      <c r="A24" s="222" t="s">
        <v>440</v>
      </c>
      <c r="B24" s="222" t="s">
        <v>367</v>
      </c>
      <c r="C24" s="223">
        <v>1</v>
      </c>
      <c r="D24" s="224">
        <v>32.99</v>
      </c>
      <c r="E24" s="224">
        <v>3.96</v>
      </c>
      <c r="F24" s="225" t="s">
        <v>14</v>
      </c>
      <c r="G24" s="432">
        <f t="shared" si="0"/>
        <v>32.99</v>
      </c>
      <c r="H24" s="432">
        <f t="shared" si="1"/>
        <v>36.950000000000003</v>
      </c>
      <c r="I24" s="432">
        <f>IF(G24&lt;&gt;"",G24*VLOOKUP(F24,'Group Information'!$A$19:$B$25,2,0),"")</f>
        <v>32.99</v>
      </c>
      <c r="J24" s="432">
        <f>IF(H24&lt;&gt;"",H24*VLOOKUP(F24,'Group Information'!$A$19:$B$25,2,0),"")</f>
        <v>36.950000000000003</v>
      </c>
      <c r="K24" s="226" t="s">
        <v>469</v>
      </c>
      <c r="L24" s="227" t="s">
        <v>351</v>
      </c>
      <c r="M24" s="576">
        <v>0</v>
      </c>
      <c r="N24" s="530" t="s">
        <v>470</v>
      </c>
      <c r="Q24" s="150"/>
      <c r="S24" s="147"/>
      <c r="T24" s="149"/>
    </row>
    <row r="25" spans="1:20" ht="84" x14ac:dyDescent="0.35">
      <c r="A25" s="222" t="s">
        <v>441</v>
      </c>
      <c r="B25" s="222" t="s">
        <v>367</v>
      </c>
      <c r="C25" s="223">
        <v>1</v>
      </c>
      <c r="D25" s="224">
        <v>81.97</v>
      </c>
      <c r="E25" s="224">
        <v>9.84</v>
      </c>
      <c r="F25" s="225" t="s">
        <v>14</v>
      </c>
      <c r="G25" s="432">
        <f t="shared" ref="G25:G79" si="2">IF(D25&lt;&gt;"",C25*D25,"")</f>
        <v>81.97</v>
      </c>
      <c r="H25" s="432">
        <f t="shared" ref="H25:H79" si="3">IF(D25&lt;&gt;"",G25+E25,"")</f>
        <v>91.81</v>
      </c>
      <c r="I25" s="432">
        <f>IF(G25&lt;&gt;"",G25*VLOOKUP(F25,'Group Information'!$A$19:$B$25,2,0),"")</f>
        <v>81.97</v>
      </c>
      <c r="J25" s="432">
        <f>IF(H25&lt;&gt;"",H25*VLOOKUP(F25,'Group Information'!$A$19:$B$25,2,0),"")</f>
        <v>91.81</v>
      </c>
      <c r="K25" s="226" t="s">
        <v>471</v>
      </c>
      <c r="L25" s="227" t="s">
        <v>351</v>
      </c>
      <c r="M25" s="576">
        <v>0</v>
      </c>
      <c r="N25" s="530" t="s">
        <v>472</v>
      </c>
      <c r="Q25" s="150"/>
      <c r="S25" s="147"/>
      <c r="T25" s="149"/>
    </row>
    <row r="26" spans="1:20" ht="112" x14ac:dyDescent="0.35">
      <c r="A26" s="222" t="s">
        <v>442</v>
      </c>
      <c r="B26" s="222" t="s">
        <v>367</v>
      </c>
      <c r="C26" s="223">
        <v>1</v>
      </c>
      <c r="D26" s="224">
        <v>79.39</v>
      </c>
      <c r="E26" s="224">
        <v>9.5299999999999994</v>
      </c>
      <c r="F26" s="225" t="s">
        <v>14</v>
      </c>
      <c r="G26" s="432">
        <f t="shared" si="2"/>
        <v>79.39</v>
      </c>
      <c r="H26" s="432">
        <f t="shared" si="3"/>
        <v>88.92</v>
      </c>
      <c r="I26" s="432">
        <f>IF(G26&lt;&gt;"",G26*VLOOKUP(F26,'Group Information'!$A$19:$B$25,2,0),"")</f>
        <v>79.39</v>
      </c>
      <c r="J26" s="432">
        <f>IF(H26&lt;&gt;"",H26*VLOOKUP(F26,'Group Information'!$A$19:$B$25,2,0),"")</f>
        <v>88.92</v>
      </c>
      <c r="K26" s="226" t="s">
        <v>473</v>
      </c>
      <c r="L26" s="227" t="s">
        <v>351</v>
      </c>
      <c r="M26" s="576">
        <v>0</v>
      </c>
      <c r="N26" s="530" t="s">
        <v>472</v>
      </c>
      <c r="Q26" s="150"/>
      <c r="S26" s="147"/>
      <c r="T26" s="149"/>
    </row>
    <row r="27" spans="1:20" ht="154" x14ac:dyDescent="0.35">
      <c r="A27" s="222" t="s">
        <v>443</v>
      </c>
      <c r="B27" s="222" t="s">
        <v>367</v>
      </c>
      <c r="C27" s="223">
        <v>2</v>
      </c>
      <c r="D27" s="224">
        <v>8.69</v>
      </c>
      <c r="E27" s="224">
        <v>1.04</v>
      </c>
      <c r="F27" s="225" t="s">
        <v>14</v>
      </c>
      <c r="G27" s="432">
        <f t="shared" si="2"/>
        <v>17.38</v>
      </c>
      <c r="H27" s="432">
        <f t="shared" si="3"/>
        <v>18.419999999999998</v>
      </c>
      <c r="I27" s="432">
        <f>IF(G27&lt;&gt;"",G27*VLOOKUP(F27,'Group Information'!$A$19:$B$25,2,0),"")</f>
        <v>17.38</v>
      </c>
      <c r="J27" s="432">
        <f>IF(H27&lt;&gt;"",H27*VLOOKUP(F27,'Group Information'!$A$19:$B$25,2,0),"")</f>
        <v>18.419999999999998</v>
      </c>
      <c r="K27" s="226" t="s">
        <v>474</v>
      </c>
      <c r="L27" s="227" t="s">
        <v>351</v>
      </c>
      <c r="M27" s="576">
        <v>0</v>
      </c>
      <c r="N27" s="530" t="s">
        <v>475</v>
      </c>
      <c r="Q27" s="150"/>
      <c r="S27" s="147"/>
      <c r="T27" s="149"/>
    </row>
    <row r="28" spans="1:20" x14ac:dyDescent="0.35">
      <c r="A28" s="222" t="s">
        <v>444</v>
      </c>
      <c r="B28" s="222" t="s">
        <v>367</v>
      </c>
      <c r="C28" s="223">
        <v>1</v>
      </c>
      <c r="D28" s="224">
        <v>9.99</v>
      </c>
      <c r="E28" s="224">
        <v>1.2</v>
      </c>
      <c r="F28" s="225" t="s">
        <v>14</v>
      </c>
      <c r="G28" s="432">
        <f t="shared" si="2"/>
        <v>9.99</v>
      </c>
      <c r="H28" s="432">
        <f t="shared" si="3"/>
        <v>11.19</v>
      </c>
      <c r="I28" s="432">
        <f>IF(G28&lt;&gt;"",G28*VLOOKUP(F28,'Group Information'!$A$19:$B$25,2,0),"")</f>
        <v>9.99</v>
      </c>
      <c r="J28" s="432">
        <f>IF(H28&lt;&gt;"",H28*VLOOKUP(F28,'Group Information'!$A$19:$B$25,2,0),"")</f>
        <v>11.19</v>
      </c>
      <c r="K28" s="226" t="s">
        <v>476</v>
      </c>
      <c r="L28" s="227" t="s">
        <v>351</v>
      </c>
      <c r="M28" s="576">
        <v>0</v>
      </c>
      <c r="N28" s="530" t="s">
        <v>477</v>
      </c>
      <c r="Q28" s="150"/>
      <c r="S28" s="147"/>
      <c r="T28" s="149"/>
    </row>
    <row r="29" spans="1:20" ht="28" x14ac:dyDescent="0.35">
      <c r="A29" s="222" t="s">
        <v>445</v>
      </c>
      <c r="B29" s="222" t="s">
        <v>367</v>
      </c>
      <c r="C29" s="223">
        <v>1</v>
      </c>
      <c r="D29" s="224">
        <v>29.99</v>
      </c>
      <c r="E29" s="224">
        <v>8.65</v>
      </c>
      <c r="F29" s="225" t="s">
        <v>14</v>
      </c>
      <c r="G29" s="432">
        <f t="shared" si="2"/>
        <v>29.99</v>
      </c>
      <c r="H29" s="432">
        <f t="shared" si="3"/>
        <v>38.64</v>
      </c>
      <c r="I29" s="432">
        <f>IF(G29&lt;&gt;"",G29*VLOOKUP(F29,'Group Information'!$A$19:$B$25,2,0),"")</f>
        <v>29.99</v>
      </c>
      <c r="J29" s="432">
        <f>IF(H29&lt;&gt;"",H29*VLOOKUP(F29,'Group Information'!$A$19:$B$25,2,0),"")</f>
        <v>38.64</v>
      </c>
      <c r="K29" s="226" t="s">
        <v>478</v>
      </c>
      <c r="L29" s="227" t="s">
        <v>351</v>
      </c>
      <c r="M29" s="576">
        <v>0</v>
      </c>
      <c r="N29" s="530" t="s">
        <v>477</v>
      </c>
      <c r="Q29" s="150"/>
      <c r="S29" s="147"/>
      <c r="T29" s="149"/>
    </row>
    <row r="30" spans="1:20" ht="28.5" x14ac:dyDescent="0.35">
      <c r="A30" s="222" t="s">
        <v>446</v>
      </c>
      <c r="B30" s="222" t="s">
        <v>367</v>
      </c>
      <c r="C30" s="223">
        <v>1</v>
      </c>
      <c r="D30" s="224">
        <v>19.989999999999998</v>
      </c>
      <c r="E30" s="224">
        <v>2.4</v>
      </c>
      <c r="F30" s="225" t="s">
        <v>14</v>
      </c>
      <c r="G30" s="432">
        <f t="shared" si="2"/>
        <v>19.989999999999998</v>
      </c>
      <c r="H30" s="432">
        <f t="shared" si="3"/>
        <v>22.389999999999997</v>
      </c>
      <c r="I30" s="432">
        <f>IF(G30&lt;&gt;"",G30*VLOOKUP(F30,'Group Information'!$A$19:$B$25,2,0),"")</f>
        <v>19.989999999999998</v>
      </c>
      <c r="J30" s="432">
        <f>IF(H30&lt;&gt;"",H30*VLOOKUP(F30,'Group Information'!$A$19:$B$25,2,0),"")</f>
        <v>22.389999999999997</v>
      </c>
      <c r="K30" s="226" t="s">
        <v>479</v>
      </c>
      <c r="L30" s="227" t="s">
        <v>351</v>
      </c>
      <c r="M30" s="576">
        <v>0</v>
      </c>
      <c r="N30" s="530" t="s">
        <v>480</v>
      </c>
      <c r="Q30" s="150"/>
      <c r="S30" s="147"/>
      <c r="T30" s="149"/>
    </row>
    <row r="31" spans="1:20" ht="28.5" x14ac:dyDescent="0.35">
      <c r="A31" s="222" t="s">
        <v>447</v>
      </c>
      <c r="B31" s="222" t="s">
        <v>367</v>
      </c>
      <c r="C31" s="223">
        <v>1</v>
      </c>
      <c r="D31" s="224">
        <v>17.97</v>
      </c>
      <c r="E31" s="224">
        <v>10</v>
      </c>
      <c r="F31" s="225" t="s">
        <v>18</v>
      </c>
      <c r="G31" s="432">
        <f t="shared" si="2"/>
        <v>17.97</v>
      </c>
      <c r="H31" s="432">
        <f t="shared" si="3"/>
        <v>27.97</v>
      </c>
      <c r="I31" s="432">
        <f>IF(G31&lt;&gt;"",G31*VLOOKUP(F31,'Group Information'!$A$19:$B$25,2,0),"")</f>
        <v>16.352699999999999</v>
      </c>
      <c r="J31" s="432">
        <f>IF(H31&lt;&gt;"",H31*VLOOKUP(F31,'Group Information'!$A$19:$B$25,2,0),"")</f>
        <v>25.4527</v>
      </c>
      <c r="K31" s="226" t="s">
        <v>481</v>
      </c>
      <c r="L31" s="227" t="s">
        <v>351</v>
      </c>
      <c r="M31" s="576">
        <v>0</v>
      </c>
      <c r="N31" s="530" t="s">
        <v>482</v>
      </c>
      <c r="Q31" s="150"/>
      <c r="S31" s="147"/>
      <c r="T31" s="149"/>
    </row>
    <row r="32" spans="1:20" ht="28" x14ac:dyDescent="0.35">
      <c r="A32" s="222" t="s">
        <v>448</v>
      </c>
      <c r="B32" s="222" t="s">
        <v>367</v>
      </c>
      <c r="C32" s="223">
        <v>5</v>
      </c>
      <c r="D32" s="224">
        <v>19.989999999999998</v>
      </c>
      <c r="E32" s="224">
        <v>2.4</v>
      </c>
      <c r="F32" s="225" t="s">
        <v>14</v>
      </c>
      <c r="G32" s="432">
        <f t="shared" si="2"/>
        <v>99.949999999999989</v>
      </c>
      <c r="H32" s="432">
        <f t="shared" si="3"/>
        <v>102.35</v>
      </c>
      <c r="I32" s="432">
        <f>IF(G32&lt;&gt;"",G32*VLOOKUP(F32,'Group Information'!$A$19:$B$25,2,0),"")</f>
        <v>99.949999999999989</v>
      </c>
      <c r="J32" s="432">
        <f>IF(H32&lt;&gt;"",H32*VLOOKUP(F32,'Group Information'!$A$19:$B$25,2,0),"")</f>
        <v>102.35</v>
      </c>
      <c r="K32" s="226" t="s">
        <v>483</v>
      </c>
      <c r="L32" s="227" t="s">
        <v>351</v>
      </c>
      <c r="M32" s="576">
        <v>0</v>
      </c>
      <c r="N32" s="530" t="s">
        <v>484</v>
      </c>
      <c r="Q32" s="150"/>
      <c r="S32" s="147"/>
      <c r="T32" s="149"/>
    </row>
    <row r="33" spans="1:20" x14ac:dyDescent="0.35">
      <c r="A33" s="222" t="s">
        <v>449</v>
      </c>
      <c r="B33" s="222" t="s">
        <v>367</v>
      </c>
      <c r="C33" s="223">
        <v>1</v>
      </c>
      <c r="D33" s="224">
        <v>4.97</v>
      </c>
      <c r="E33" s="224">
        <v>0.6</v>
      </c>
      <c r="F33" s="225" t="s">
        <v>14</v>
      </c>
      <c r="G33" s="432">
        <f t="shared" si="2"/>
        <v>4.97</v>
      </c>
      <c r="H33" s="432">
        <f t="shared" si="3"/>
        <v>5.5699999999999994</v>
      </c>
      <c r="I33" s="432">
        <f>IF(G33&lt;&gt;"",G33*VLOOKUP(F33,'Group Information'!$A$19:$B$25,2,0),"")</f>
        <v>4.97</v>
      </c>
      <c r="J33" s="432">
        <f>IF(H33&lt;&gt;"",H33*VLOOKUP(F33,'Group Information'!$A$19:$B$25,2,0),"")</f>
        <v>5.5699999999999994</v>
      </c>
      <c r="K33" s="226" t="s">
        <v>485</v>
      </c>
      <c r="L33" s="227" t="s">
        <v>351</v>
      </c>
      <c r="M33" s="576">
        <v>0</v>
      </c>
      <c r="N33" s="530"/>
      <c r="Q33" s="150"/>
      <c r="S33" s="147"/>
      <c r="T33" s="149"/>
    </row>
    <row r="34" spans="1:20" ht="28.5" x14ac:dyDescent="0.35">
      <c r="A34" s="222" t="s">
        <v>450</v>
      </c>
      <c r="B34" s="222" t="s">
        <v>367</v>
      </c>
      <c r="C34" s="223">
        <v>3</v>
      </c>
      <c r="D34" s="224">
        <v>57.66</v>
      </c>
      <c r="E34" s="224">
        <v>8</v>
      </c>
      <c r="F34" s="225" t="s">
        <v>14</v>
      </c>
      <c r="G34" s="432">
        <f t="shared" si="2"/>
        <v>172.98</v>
      </c>
      <c r="H34" s="432">
        <f t="shared" si="3"/>
        <v>180.98</v>
      </c>
      <c r="I34" s="432">
        <f>IF(G34&lt;&gt;"",G34*VLOOKUP(F34,'Group Information'!$A$19:$B$25,2,0),"")</f>
        <v>172.98</v>
      </c>
      <c r="J34" s="432">
        <f>IF(H34&lt;&gt;"",H34*VLOOKUP(F34,'Group Information'!$A$19:$B$25,2,0),"")</f>
        <v>180.98</v>
      </c>
      <c r="K34" s="226" t="s">
        <v>486</v>
      </c>
      <c r="L34" s="227" t="s">
        <v>351</v>
      </c>
      <c r="M34" s="576">
        <v>0</v>
      </c>
      <c r="N34" s="530" t="s">
        <v>487</v>
      </c>
      <c r="Q34" s="150"/>
      <c r="S34" s="147"/>
      <c r="T34" s="149"/>
    </row>
    <row r="35" spans="1:20" ht="42" x14ac:dyDescent="0.35">
      <c r="A35" s="222" t="s">
        <v>451</v>
      </c>
      <c r="B35" s="222" t="s">
        <v>367</v>
      </c>
      <c r="C35" s="223">
        <v>1</v>
      </c>
      <c r="D35" s="224">
        <v>53.21</v>
      </c>
      <c r="E35" s="224">
        <v>8</v>
      </c>
      <c r="F35" s="225" t="s">
        <v>14</v>
      </c>
      <c r="G35" s="432">
        <f t="shared" si="2"/>
        <v>53.21</v>
      </c>
      <c r="H35" s="432">
        <f t="shared" si="3"/>
        <v>61.21</v>
      </c>
      <c r="I35" s="432">
        <f>IF(G35&lt;&gt;"",G35*VLOOKUP(F35,'Group Information'!$A$19:$B$25,2,0),"")</f>
        <v>53.21</v>
      </c>
      <c r="J35" s="432">
        <f>IF(H35&lt;&gt;"",H35*VLOOKUP(F35,'Group Information'!$A$19:$B$25,2,0),"")</f>
        <v>61.21</v>
      </c>
      <c r="K35" s="226" t="s">
        <v>488</v>
      </c>
      <c r="L35" s="227" t="s">
        <v>351</v>
      </c>
      <c r="M35" s="576">
        <v>0</v>
      </c>
      <c r="N35" s="530" t="s">
        <v>489</v>
      </c>
      <c r="Q35" s="150"/>
      <c r="S35" s="147"/>
      <c r="T35" s="149"/>
    </row>
    <row r="36" spans="1:20" x14ac:dyDescent="0.35">
      <c r="A36" s="222" t="s">
        <v>452</v>
      </c>
      <c r="B36" s="222" t="s">
        <v>367</v>
      </c>
      <c r="C36" s="223">
        <v>1</v>
      </c>
      <c r="D36" s="224">
        <v>56.41</v>
      </c>
      <c r="E36" s="224">
        <v>8</v>
      </c>
      <c r="F36" s="225" t="s">
        <v>14</v>
      </c>
      <c r="G36" s="432">
        <f t="shared" si="2"/>
        <v>56.41</v>
      </c>
      <c r="H36" s="432">
        <f t="shared" si="3"/>
        <v>64.41</v>
      </c>
      <c r="I36" s="432">
        <f>IF(G36&lt;&gt;"",G36*VLOOKUP(F36,'Group Information'!$A$19:$B$25,2,0),"")</f>
        <v>56.41</v>
      </c>
      <c r="J36" s="432">
        <f>IF(H36&lt;&gt;"",H36*VLOOKUP(F36,'Group Information'!$A$19:$B$25,2,0),"")</f>
        <v>64.41</v>
      </c>
      <c r="K36" s="226" t="s">
        <v>490</v>
      </c>
      <c r="L36" s="227" t="s">
        <v>351</v>
      </c>
      <c r="M36" s="576">
        <v>0</v>
      </c>
      <c r="N36" s="530" t="s">
        <v>489</v>
      </c>
      <c r="Q36" s="150"/>
      <c r="S36" s="147"/>
      <c r="T36" s="149"/>
    </row>
    <row r="37" spans="1:20" ht="224" x14ac:dyDescent="0.35">
      <c r="A37" s="222" t="s">
        <v>453</v>
      </c>
      <c r="B37" s="222" t="s">
        <v>367</v>
      </c>
      <c r="C37" s="223">
        <v>1</v>
      </c>
      <c r="D37" s="224">
        <v>19.899999999999999</v>
      </c>
      <c r="E37" s="224">
        <v>2.39</v>
      </c>
      <c r="F37" s="225" t="s">
        <v>14</v>
      </c>
      <c r="G37" s="432">
        <f t="shared" si="2"/>
        <v>19.899999999999999</v>
      </c>
      <c r="H37" s="432">
        <f t="shared" si="3"/>
        <v>22.29</v>
      </c>
      <c r="I37" s="432">
        <f>IF(G37&lt;&gt;"",G37*VLOOKUP(F37,'Group Information'!$A$19:$B$25,2,0),"")</f>
        <v>19.899999999999999</v>
      </c>
      <c r="J37" s="432">
        <f>IF(H37&lt;&gt;"",H37*VLOOKUP(F37,'Group Information'!$A$19:$B$25,2,0),"")</f>
        <v>22.29</v>
      </c>
      <c r="K37" s="226" t="s">
        <v>491</v>
      </c>
      <c r="L37" s="227" t="s">
        <v>351</v>
      </c>
      <c r="M37" s="576">
        <v>0</v>
      </c>
      <c r="N37" s="530" t="s">
        <v>492</v>
      </c>
      <c r="Q37" s="150"/>
      <c r="S37" s="147"/>
      <c r="T37" s="149"/>
    </row>
    <row r="38" spans="1:20" ht="84" x14ac:dyDescent="0.35">
      <c r="A38" s="222" t="s">
        <v>454</v>
      </c>
      <c r="B38" s="222" t="s">
        <v>367</v>
      </c>
      <c r="C38" s="223">
        <v>1</v>
      </c>
      <c r="D38" s="224">
        <v>9.7899999999999991</v>
      </c>
      <c r="E38" s="224">
        <v>1.17</v>
      </c>
      <c r="F38" s="225" t="s">
        <v>14</v>
      </c>
      <c r="G38" s="432">
        <f t="shared" si="2"/>
        <v>9.7899999999999991</v>
      </c>
      <c r="H38" s="432">
        <f t="shared" si="3"/>
        <v>10.959999999999999</v>
      </c>
      <c r="I38" s="432">
        <f>IF(G38&lt;&gt;"",G38*VLOOKUP(F38,'Group Information'!$A$19:$B$25,2,0),"")</f>
        <v>9.7899999999999991</v>
      </c>
      <c r="J38" s="432">
        <f>IF(H38&lt;&gt;"",H38*VLOOKUP(F38,'Group Information'!$A$19:$B$25,2,0),"")</f>
        <v>10.959999999999999</v>
      </c>
      <c r="K38" s="226" t="s">
        <v>493</v>
      </c>
      <c r="L38" s="227" t="s">
        <v>351</v>
      </c>
      <c r="M38" s="576">
        <v>0</v>
      </c>
      <c r="N38" s="530" t="s">
        <v>494</v>
      </c>
      <c r="Q38" s="150"/>
      <c r="S38" s="147"/>
      <c r="T38" s="149"/>
    </row>
    <row r="39" spans="1:20" ht="182" x14ac:dyDescent="0.35">
      <c r="A39" s="222" t="s">
        <v>455</v>
      </c>
      <c r="B39" s="222" t="s">
        <v>367</v>
      </c>
      <c r="C39" s="223">
        <v>1</v>
      </c>
      <c r="D39" s="224">
        <v>649.99</v>
      </c>
      <c r="E39" s="224">
        <v>78</v>
      </c>
      <c r="F39" s="225" t="s">
        <v>14</v>
      </c>
      <c r="G39" s="432">
        <f t="shared" si="2"/>
        <v>649.99</v>
      </c>
      <c r="H39" s="432">
        <f t="shared" si="3"/>
        <v>727.99</v>
      </c>
      <c r="I39" s="432">
        <f>IF(G39&lt;&gt;"",G39*VLOOKUP(F39,'Group Information'!$A$19:$B$25,2,0),"")</f>
        <v>649.99</v>
      </c>
      <c r="J39" s="432">
        <f>IF(H39&lt;&gt;"",H39*VLOOKUP(F39,'Group Information'!$A$19:$B$25,2,0),"")</f>
        <v>727.99</v>
      </c>
      <c r="K39" s="226" t="s">
        <v>495</v>
      </c>
      <c r="L39" s="227" t="s">
        <v>351</v>
      </c>
      <c r="M39" s="576">
        <v>0</v>
      </c>
      <c r="N39" s="530" t="s">
        <v>496</v>
      </c>
      <c r="Q39" s="150"/>
      <c r="S39" s="147"/>
      <c r="T39" s="149"/>
    </row>
    <row r="40" spans="1:20" x14ac:dyDescent="0.35">
      <c r="A40" s="222"/>
      <c r="B40" s="222"/>
      <c r="C40" s="223"/>
      <c r="D40" s="224"/>
      <c r="E40" s="224"/>
      <c r="F40" s="225"/>
      <c r="G40" s="432" t="str">
        <f t="shared" si="2"/>
        <v/>
      </c>
      <c r="H40" s="432" t="str">
        <f t="shared" si="3"/>
        <v/>
      </c>
      <c r="I40" s="432" t="str">
        <f>IF(G40&lt;&gt;"",G40*VLOOKUP(F40,'Group Information'!$A$19:$B$25,2,0),"")</f>
        <v/>
      </c>
      <c r="J40" s="432" t="str">
        <f>IF(H40&lt;&gt;"",H40*VLOOKUP(F40,'Group Information'!$A$19:$B$25,2,0),"")</f>
        <v/>
      </c>
      <c r="K40" s="226"/>
      <c r="L40" s="227"/>
      <c r="M40" s="228"/>
      <c r="N40" s="222"/>
      <c r="Q40" s="150"/>
      <c r="S40" s="147"/>
      <c r="T40" s="149"/>
    </row>
    <row r="41" spans="1:20" x14ac:dyDescent="0.35">
      <c r="A41" s="222"/>
      <c r="B41" s="222"/>
      <c r="C41" s="223"/>
      <c r="D41" s="224"/>
      <c r="E41" s="224"/>
      <c r="F41" s="225"/>
      <c r="G41" s="432" t="str">
        <f t="shared" si="2"/>
        <v/>
      </c>
      <c r="H41" s="432" t="str">
        <f t="shared" si="3"/>
        <v/>
      </c>
      <c r="I41" s="432" t="str">
        <f>IF(G41&lt;&gt;"",G41*VLOOKUP(F41,'Group Information'!$A$19:$B$25,2,0),"")</f>
        <v/>
      </c>
      <c r="J41" s="432" t="str">
        <f>IF(H41&lt;&gt;"",H41*VLOOKUP(F41,'Group Information'!$A$19:$B$25,2,0),"")</f>
        <v/>
      </c>
      <c r="K41" s="226"/>
      <c r="L41" s="227"/>
      <c r="M41" s="228"/>
      <c r="N41" s="222"/>
      <c r="Q41" s="150"/>
      <c r="S41" s="147"/>
      <c r="T41" s="149"/>
    </row>
    <row r="42" spans="1:20" x14ac:dyDescent="0.35">
      <c r="A42" s="222"/>
      <c r="B42" s="222"/>
      <c r="C42" s="223"/>
      <c r="D42" s="224"/>
      <c r="E42" s="224"/>
      <c r="F42" s="225"/>
      <c r="G42" s="432" t="str">
        <f t="shared" si="2"/>
        <v/>
      </c>
      <c r="H42" s="432" t="str">
        <f t="shared" si="3"/>
        <v/>
      </c>
      <c r="I42" s="432" t="str">
        <f>IF(G42&lt;&gt;"",G42*VLOOKUP(F42,'Group Information'!$A$19:$B$25,2,0),"")</f>
        <v/>
      </c>
      <c r="J42" s="432" t="str">
        <f>IF(H42&lt;&gt;"",H42*VLOOKUP(F42,'Group Information'!$A$19:$B$25,2,0),"")</f>
        <v/>
      </c>
      <c r="K42" s="226"/>
      <c r="L42" s="227"/>
      <c r="M42" s="228"/>
      <c r="N42" s="222"/>
      <c r="Q42" s="150"/>
      <c r="S42" s="147"/>
      <c r="T42" s="149"/>
    </row>
    <row r="43" spans="1:20" x14ac:dyDescent="0.35">
      <c r="A43" s="222"/>
      <c r="B43" s="222"/>
      <c r="C43" s="223"/>
      <c r="D43" s="224"/>
      <c r="E43" s="224"/>
      <c r="F43" s="225"/>
      <c r="G43" s="432" t="str">
        <f t="shared" si="2"/>
        <v/>
      </c>
      <c r="H43" s="432" t="str">
        <f t="shared" si="3"/>
        <v/>
      </c>
      <c r="I43" s="432" t="str">
        <f>IF(G43&lt;&gt;"",G43*VLOOKUP(F43,'Group Information'!$A$19:$B$25,2,0),"")</f>
        <v/>
      </c>
      <c r="J43" s="432" t="str">
        <f>IF(H43&lt;&gt;"",H43*VLOOKUP(F43,'Group Information'!$A$19:$B$25,2,0),"")</f>
        <v/>
      </c>
      <c r="K43" s="226"/>
      <c r="L43" s="227"/>
      <c r="M43" s="228"/>
      <c r="N43" s="222"/>
      <c r="Q43" s="150"/>
      <c r="S43" s="147"/>
      <c r="T43" s="149"/>
    </row>
    <row r="44" spans="1:20" x14ac:dyDescent="0.35">
      <c r="A44" s="222"/>
      <c r="B44" s="222"/>
      <c r="C44" s="223"/>
      <c r="D44" s="224"/>
      <c r="E44" s="224"/>
      <c r="F44" s="225"/>
      <c r="G44" s="432" t="str">
        <f t="shared" si="2"/>
        <v/>
      </c>
      <c r="H44" s="432" t="str">
        <f t="shared" si="3"/>
        <v/>
      </c>
      <c r="I44" s="432" t="str">
        <f>IF(G44&lt;&gt;"",G44*VLOOKUP(F44,'Group Information'!$A$19:$B$25,2,0),"")</f>
        <v/>
      </c>
      <c r="J44" s="432" t="str">
        <f>IF(H44&lt;&gt;"",H44*VLOOKUP(F44,'Group Information'!$A$19:$B$25,2,0),"")</f>
        <v/>
      </c>
      <c r="K44" s="226"/>
      <c r="L44" s="227"/>
      <c r="M44" s="228"/>
      <c r="N44" s="222"/>
      <c r="Q44" s="150"/>
      <c r="S44" s="147"/>
      <c r="T44" s="149"/>
    </row>
    <row r="45" spans="1:20" x14ac:dyDescent="0.35">
      <c r="A45" s="222"/>
      <c r="B45" s="222"/>
      <c r="C45" s="223"/>
      <c r="D45" s="224"/>
      <c r="E45" s="224"/>
      <c r="F45" s="225"/>
      <c r="G45" s="432" t="str">
        <f t="shared" si="2"/>
        <v/>
      </c>
      <c r="H45" s="432" t="str">
        <f t="shared" si="3"/>
        <v/>
      </c>
      <c r="I45" s="432" t="str">
        <f>IF(G45&lt;&gt;"",G45*VLOOKUP(F45,'Group Information'!$A$19:$B$25,2,0),"")</f>
        <v/>
      </c>
      <c r="J45" s="432" t="str">
        <f>IF(H45&lt;&gt;"",H45*VLOOKUP(F45,'Group Information'!$A$19:$B$25,2,0),"")</f>
        <v/>
      </c>
      <c r="K45" s="226"/>
      <c r="L45" s="227"/>
      <c r="M45" s="228"/>
      <c r="N45" s="222"/>
      <c r="Q45" s="150"/>
      <c r="S45" s="147"/>
      <c r="T45" s="149"/>
    </row>
    <row r="46" spans="1:20" x14ac:dyDescent="0.35">
      <c r="A46" s="222"/>
      <c r="B46" s="222"/>
      <c r="C46" s="223"/>
      <c r="D46" s="224"/>
      <c r="E46" s="224"/>
      <c r="F46" s="225"/>
      <c r="G46" s="432" t="str">
        <f t="shared" si="2"/>
        <v/>
      </c>
      <c r="H46" s="432" t="str">
        <f t="shared" si="3"/>
        <v/>
      </c>
      <c r="I46" s="432" t="str">
        <f>IF(G46&lt;&gt;"",G46*VLOOKUP(F46,'Group Information'!$A$19:$B$25,2,0),"")</f>
        <v/>
      </c>
      <c r="J46" s="432" t="str">
        <f>IF(H46&lt;&gt;"",H46*VLOOKUP(F46,'Group Information'!$A$19:$B$25,2,0),"")</f>
        <v/>
      </c>
      <c r="K46" s="226"/>
      <c r="L46" s="227"/>
      <c r="M46" s="228"/>
      <c r="N46" s="222"/>
      <c r="Q46" s="150"/>
      <c r="S46" s="147"/>
      <c r="T46" s="149"/>
    </row>
    <row r="47" spans="1:20" x14ac:dyDescent="0.35">
      <c r="A47" s="222"/>
      <c r="B47" s="222"/>
      <c r="C47" s="223"/>
      <c r="D47" s="224"/>
      <c r="E47" s="224"/>
      <c r="F47" s="225"/>
      <c r="G47" s="432" t="str">
        <f t="shared" si="2"/>
        <v/>
      </c>
      <c r="H47" s="432" t="str">
        <f t="shared" si="3"/>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2"/>
        <v/>
      </c>
      <c r="H48" s="432" t="str">
        <f t="shared" si="3"/>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2"/>
        <v/>
      </c>
      <c r="H49" s="432" t="str">
        <f t="shared" si="3"/>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2"/>
        <v/>
      </c>
      <c r="H50" s="432" t="str">
        <f t="shared" si="3"/>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2"/>
        <v/>
      </c>
      <c r="H51" s="432" t="str">
        <f t="shared" si="3"/>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2"/>
        <v/>
      </c>
      <c r="H52" s="432" t="str">
        <f t="shared" si="3"/>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2"/>
        <v/>
      </c>
      <c r="H53" s="432" t="str">
        <f t="shared" si="3"/>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2"/>
        <v/>
      </c>
      <c r="H54" s="432" t="str">
        <f t="shared" si="3"/>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2"/>
        <v/>
      </c>
      <c r="H55" s="432" t="str">
        <f t="shared" si="3"/>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2"/>
        <v/>
      </c>
      <c r="H56" s="432" t="str">
        <f t="shared" si="3"/>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2"/>
        <v/>
      </c>
      <c r="H57" s="432" t="str">
        <f t="shared" si="3"/>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2"/>
        <v/>
      </c>
      <c r="H58" s="432" t="str">
        <f t="shared" si="3"/>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2"/>
        <v/>
      </c>
      <c r="H59" s="432" t="str">
        <f t="shared" si="3"/>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2"/>
        <v/>
      </c>
      <c r="H60" s="432" t="str">
        <f t="shared" si="3"/>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2"/>
        <v/>
      </c>
      <c r="H61" s="432" t="str">
        <f t="shared" si="3"/>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2"/>
        <v/>
      </c>
      <c r="H62" s="432" t="str">
        <f t="shared" si="3"/>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2"/>
        <v/>
      </c>
      <c r="H63" s="432" t="str">
        <f t="shared" si="3"/>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2"/>
        <v/>
      </c>
      <c r="H64" s="432" t="str">
        <f t="shared" si="3"/>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2"/>
        <v/>
      </c>
      <c r="H65" s="432" t="str">
        <f t="shared" si="3"/>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2"/>
        <v/>
      </c>
      <c r="H66" s="432" t="str">
        <f t="shared" si="3"/>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2"/>
        <v/>
      </c>
      <c r="H67" s="432" t="str">
        <f t="shared" si="3"/>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2"/>
        <v/>
      </c>
      <c r="H68" s="432" t="str">
        <f t="shared" si="3"/>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2"/>
        <v/>
      </c>
      <c r="H69" s="432" t="str">
        <f t="shared" si="3"/>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2"/>
        <v/>
      </c>
      <c r="H70" s="432" t="str">
        <f t="shared" si="3"/>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2"/>
        <v/>
      </c>
      <c r="H71" s="432" t="str">
        <f t="shared" si="3"/>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2"/>
        <v/>
      </c>
      <c r="H72" s="432" t="str">
        <f t="shared" si="3"/>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2"/>
        <v/>
      </c>
      <c r="H73" s="432" t="str">
        <f t="shared" si="3"/>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2"/>
        <v/>
      </c>
      <c r="H74" s="432" t="str">
        <f t="shared" si="3"/>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2"/>
        <v/>
      </c>
      <c r="H75" s="432" t="str">
        <f t="shared" si="3"/>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2"/>
        <v/>
      </c>
      <c r="H76" s="432" t="str">
        <f t="shared" si="3"/>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2"/>
        <v/>
      </c>
      <c r="H77" s="432" t="str">
        <f t="shared" si="3"/>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2"/>
        <v/>
      </c>
      <c r="H78" s="432" t="str">
        <f t="shared" si="3"/>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2"/>
        <v/>
      </c>
      <c r="H79" s="432" t="str">
        <f t="shared" si="3"/>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4">IF(D80&lt;&gt;"",C80*D80,"")</f>
        <v/>
      </c>
      <c r="H80" s="432" t="str">
        <f t="shared" ref="H80:H143" si="5">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4"/>
        <v/>
      </c>
      <c r="H81" s="432" t="str">
        <f t="shared" si="5"/>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4"/>
        <v/>
      </c>
      <c r="H82" s="432" t="str">
        <f t="shared" si="5"/>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4"/>
        <v/>
      </c>
      <c r="H83" s="432" t="str">
        <f t="shared" si="5"/>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4"/>
        <v/>
      </c>
      <c r="H84" s="432" t="str">
        <f t="shared" si="5"/>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4"/>
        <v/>
      </c>
      <c r="H85" s="432" t="str">
        <f t="shared" si="5"/>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4"/>
        <v/>
      </c>
      <c r="H86" s="432" t="str">
        <f t="shared" si="5"/>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4"/>
        <v/>
      </c>
      <c r="H87" s="432" t="str">
        <f t="shared" si="5"/>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4"/>
        <v/>
      </c>
      <c r="H88" s="432" t="str">
        <f t="shared" si="5"/>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4"/>
        <v/>
      </c>
      <c r="H89" s="432" t="str">
        <f t="shared" si="5"/>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4"/>
        <v/>
      </c>
      <c r="H90" s="432" t="str">
        <f t="shared" si="5"/>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4"/>
        <v/>
      </c>
      <c r="H91" s="432" t="str">
        <f t="shared" si="5"/>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4"/>
        <v/>
      </c>
      <c r="H92" s="432" t="str">
        <f t="shared" si="5"/>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4"/>
        <v/>
      </c>
      <c r="H93" s="432" t="str">
        <f t="shared" si="5"/>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4"/>
        <v/>
      </c>
      <c r="H94" s="432" t="str">
        <f t="shared" si="5"/>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4"/>
        <v/>
      </c>
      <c r="H95" s="432" t="str">
        <f t="shared" si="5"/>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4"/>
        <v/>
      </c>
      <c r="H96" s="432" t="str">
        <f t="shared" si="5"/>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4"/>
        <v/>
      </c>
      <c r="H97" s="432" t="str">
        <f t="shared" si="5"/>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4"/>
        <v/>
      </c>
      <c r="H98" s="432" t="str">
        <f t="shared" si="5"/>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4"/>
        <v/>
      </c>
      <c r="H99" s="432" t="str">
        <f t="shared" si="5"/>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4"/>
        <v/>
      </c>
      <c r="H100" s="432" t="str">
        <f t="shared" si="5"/>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4"/>
        <v/>
      </c>
      <c r="H101" s="432" t="str">
        <f t="shared" si="5"/>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4"/>
        <v/>
      </c>
      <c r="H102" s="432" t="str">
        <f t="shared" si="5"/>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4"/>
        <v/>
      </c>
      <c r="H103" s="432" t="str">
        <f t="shared" si="5"/>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4"/>
        <v/>
      </c>
      <c r="H104" s="432" t="str">
        <f t="shared" si="5"/>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4"/>
        <v/>
      </c>
      <c r="H105" s="432" t="str">
        <f t="shared" si="5"/>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4"/>
        <v/>
      </c>
      <c r="H106" s="432" t="str">
        <f t="shared" si="5"/>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4"/>
        <v/>
      </c>
      <c r="H107" s="432" t="str">
        <f t="shared" si="5"/>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4"/>
        <v/>
      </c>
      <c r="H108" s="432" t="str">
        <f t="shared" si="5"/>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4"/>
        <v/>
      </c>
      <c r="H109" s="432" t="str">
        <f t="shared" si="5"/>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4"/>
        <v/>
      </c>
      <c r="H110" s="432" t="str">
        <f t="shared" si="5"/>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4"/>
        <v/>
      </c>
      <c r="H111" s="432" t="str">
        <f t="shared" si="5"/>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4"/>
        <v/>
      </c>
      <c r="H112" s="432" t="str">
        <f t="shared" si="5"/>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4"/>
        <v/>
      </c>
      <c r="H113" s="432" t="str">
        <f t="shared" si="5"/>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4"/>
        <v/>
      </c>
      <c r="H114" s="432" t="str">
        <f t="shared" si="5"/>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4"/>
        <v/>
      </c>
      <c r="H115" s="432" t="str">
        <f t="shared" si="5"/>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4"/>
        <v/>
      </c>
      <c r="H116" s="432" t="str">
        <f t="shared" si="5"/>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4"/>
        <v/>
      </c>
      <c r="H117" s="432" t="str">
        <f t="shared" si="5"/>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4"/>
        <v/>
      </c>
      <c r="H118" s="432" t="str">
        <f t="shared" si="5"/>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4"/>
        <v/>
      </c>
      <c r="H119" s="432" t="str">
        <f t="shared" si="5"/>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4"/>
        <v/>
      </c>
      <c r="H120" s="432" t="str">
        <f t="shared" si="5"/>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4"/>
        <v/>
      </c>
      <c r="H121" s="432" t="str">
        <f t="shared" si="5"/>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4"/>
        <v/>
      </c>
      <c r="H122" s="432" t="str">
        <f t="shared" si="5"/>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4"/>
        <v/>
      </c>
      <c r="H123" s="432" t="str">
        <f t="shared" si="5"/>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4"/>
        <v/>
      </c>
      <c r="H124" s="432" t="str">
        <f t="shared" si="5"/>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4"/>
        <v/>
      </c>
      <c r="H125" s="432" t="str">
        <f t="shared" si="5"/>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4"/>
        <v/>
      </c>
      <c r="H126" s="432" t="str">
        <f t="shared" si="5"/>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4"/>
        <v/>
      </c>
      <c r="H127" s="432" t="str">
        <f t="shared" si="5"/>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4"/>
        <v/>
      </c>
      <c r="H128" s="432" t="str">
        <f t="shared" si="5"/>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4"/>
        <v/>
      </c>
      <c r="H129" s="432" t="str">
        <f t="shared" si="5"/>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4"/>
        <v/>
      </c>
      <c r="H130" s="432" t="str">
        <f t="shared" si="5"/>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4"/>
        <v/>
      </c>
      <c r="H131" s="432" t="str">
        <f t="shared" si="5"/>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4"/>
        <v/>
      </c>
      <c r="H132" s="432" t="str">
        <f t="shared" si="5"/>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4"/>
        <v/>
      </c>
      <c r="H133" s="432" t="str">
        <f t="shared" si="5"/>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4"/>
        <v/>
      </c>
      <c r="H134" s="432" t="str">
        <f t="shared" si="5"/>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4"/>
        <v/>
      </c>
      <c r="H135" s="432" t="str">
        <f t="shared" si="5"/>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4"/>
        <v/>
      </c>
      <c r="H136" s="432" t="str">
        <f t="shared" si="5"/>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4"/>
        <v/>
      </c>
      <c r="H137" s="432" t="str">
        <f t="shared" si="5"/>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4"/>
        <v/>
      </c>
      <c r="H138" s="432" t="str">
        <f t="shared" si="5"/>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4"/>
        <v/>
      </c>
      <c r="H139" s="432" t="str">
        <f t="shared" si="5"/>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4"/>
        <v/>
      </c>
      <c r="H140" s="432" t="str">
        <f t="shared" si="5"/>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4"/>
        <v/>
      </c>
      <c r="H141" s="432" t="str">
        <f t="shared" si="5"/>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4"/>
        <v/>
      </c>
      <c r="H142" s="432" t="str">
        <f t="shared" si="5"/>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4"/>
        <v/>
      </c>
      <c r="H143" s="432" t="str">
        <f t="shared" si="5"/>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6">IF(D144&lt;&gt;"",C144*D144,"")</f>
        <v/>
      </c>
      <c r="H144" s="432" t="str">
        <f t="shared" ref="H144:H192" si="7">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6"/>
        <v/>
      </c>
      <c r="H145" s="432" t="str">
        <f t="shared" si="7"/>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6"/>
        <v/>
      </c>
      <c r="H146" s="432" t="str">
        <f t="shared" si="7"/>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6"/>
        <v/>
      </c>
      <c r="H147" s="432" t="str">
        <f t="shared" si="7"/>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6"/>
        <v/>
      </c>
      <c r="H148" s="432" t="str">
        <f t="shared" si="7"/>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6"/>
        <v/>
      </c>
      <c r="H149" s="432" t="str">
        <f t="shared" si="7"/>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6"/>
        <v/>
      </c>
      <c r="H150" s="432" t="str">
        <f t="shared" si="7"/>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6"/>
        <v/>
      </c>
      <c r="H151" s="432" t="str">
        <f t="shared" si="7"/>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6"/>
        <v/>
      </c>
      <c r="H152" s="432" t="str">
        <f t="shared" si="7"/>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6"/>
        <v/>
      </c>
      <c r="H153" s="432" t="str">
        <f t="shared" si="7"/>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6"/>
        <v/>
      </c>
      <c r="H154" s="432" t="str">
        <f t="shared" si="7"/>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6"/>
        <v/>
      </c>
      <c r="H155" s="432" t="str">
        <f t="shared" si="7"/>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6"/>
        <v/>
      </c>
      <c r="H156" s="432" t="str">
        <f t="shared" si="7"/>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6"/>
        <v/>
      </c>
      <c r="H157" s="432" t="str">
        <f t="shared" si="7"/>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6"/>
        <v/>
      </c>
      <c r="H158" s="432" t="str">
        <f t="shared" si="7"/>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6"/>
        <v/>
      </c>
      <c r="H159" s="432" t="str">
        <f t="shared" si="7"/>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6"/>
        <v/>
      </c>
      <c r="H160" s="432" t="str">
        <f t="shared" si="7"/>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6"/>
        <v/>
      </c>
      <c r="H161" s="432" t="str">
        <f t="shared" si="7"/>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6"/>
        <v/>
      </c>
      <c r="H162" s="432" t="str">
        <f t="shared" si="7"/>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6"/>
        <v/>
      </c>
      <c r="H163" s="432" t="str">
        <f t="shared" si="7"/>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6"/>
        <v/>
      </c>
      <c r="H164" s="432" t="str">
        <f t="shared" si="7"/>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6"/>
        <v/>
      </c>
      <c r="H165" s="432" t="str">
        <f t="shared" si="7"/>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6"/>
        <v/>
      </c>
      <c r="H166" s="432" t="str">
        <f t="shared" si="7"/>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6"/>
        <v/>
      </c>
      <c r="H167" s="432" t="str">
        <f t="shared" si="7"/>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6"/>
        <v/>
      </c>
      <c r="H168" s="432" t="str">
        <f t="shared" si="7"/>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6"/>
        <v/>
      </c>
      <c r="H169" s="432" t="str">
        <f t="shared" si="7"/>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6"/>
        <v/>
      </c>
      <c r="H170" s="432" t="str">
        <f t="shared" si="7"/>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6"/>
        <v/>
      </c>
      <c r="H171" s="432" t="str">
        <f t="shared" si="7"/>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6"/>
        <v/>
      </c>
      <c r="H172" s="432" t="str">
        <f t="shared" si="7"/>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6"/>
        <v/>
      </c>
      <c r="H173" s="432" t="str">
        <f t="shared" si="7"/>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6"/>
        <v/>
      </c>
      <c r="H174" s="432" t="str">
        <f t="shared" si="7"/>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6"/>
        <v/>
      </c>
      <c r="H175" s="432" t="str">
        <f t="shared" si="7"/>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6"/>
        <v/>
      </c>
      <c r="H176" s="432" t="str">
        <f t="shared" si="7"/>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6"/>
        <v/>
      </c>
      <c r="H177" s="432" t="str">
        <f t="shared" si="7"/>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6"/>
        <v/>
      </c>
      <c r="H178" s="432" t="str">
        <f t="shared" si="7"/>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6"/>
        <v/>
      </c>
      <c r="H179" s="432" t="str">
        <f t="shared" si="7"/>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6"/>
        <v/>
      </c>
      <c r="H180" s="432" t="str">
        <f t="shared" si="7"/>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6"/>
        <v/>
      </c>
      <c r="H181" s="432" t="str">
        <f t="shared" si="7"/>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6"/>
        <v/>
      </c>
      <c r="H182" s="432" t="str">
        <f t="shared" si="7"/>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6"/>
        <v/>
      </c>
      <c r="H183" s="432" t="str">
        <f t="shared" si="7"/>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6"/>
        <v/>
      </c>
      <c r="H184" s="432" t="str">
        <f t="shared" si="7"/>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6"/>
        <v/>
      </c>
      <c r="H185" s="432" t="str">
        <f t="shared" si="7"/>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6"/>
        <v/>
      </c>
      <c r="H186" s="432" t="str">
        <f t="shared" si="7"/>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6"/>
        <v/>
      </c>
      <c r="H187" s="432" t="str">
        <f t="shared" si="7"/>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6"/>
        <v/>
      </c>
      <c r="H188" s="432" t="str">
        <f t="shared" si="7"/>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6"/>
        <v/>
      </c>
      <c r="H189" s="432" t="str">
        <f t="shared" si="7"/>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6"/>
        <v/>
      </c>
      <c r="H190" s="432" t="str">
        <f t="shared" si="7"/>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6"/>
        <v/>
      </c>
      <c r="H191" s="432" t="str">
        <f t="shared" si="7"/>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6"/>
        <v/>
      </c>
      <c r="H192" s="432" t="str">
        <f t="shared" si="7"/>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16WHQIQjccEQfexwd4LnFbGzOGe4tBXYYAxOOmqGAoaeC+xbejggmI79KyxGPJSQgmN/t9gJcesMufSdHva+sw==" saltValue="7vLUGGd2gSozMprXxymvdA==" spinCount="100000" sheet="1" formatCells="0" formatColumns="0" formatRows="0" insertColumns="0" insertRows="0" insertHyperlinks="0"/>
  <mergeCells count="3">
    <mergeCell ref="A1:B1"/>
    <mergeCell ref="A2:B2"/>
    <mergeCell ref="D5:J7"/>
  </mergeCells>
  <conditionalFormatting sqref="A1:A2 A13:C13 A193:C1048576 A6:B12">
    <cfRule type="beginsWith" dxfId="477" priority="22" operator="beginsWith" text="COMPLETE">
      <formula>LEFT(A1,LEN("COMPLETE"))="COMPLETE"</formula>
    </cfRule>
    <cfRule type="containsText" dxfId="476" priority="23" operator="containsText" text="INCOMPLETE">
      <formula>NOT(ISERROR(SEARCH("INCOMPLETE",A1)))</formula>
    </cfRule>
  </conditionalFormatting>
  <conditionalFormatting sqref="C3:C12">
    <cfRule type="beginsWith" dxfId="475" priority="20" operator="beginsWith" text="COMPLETE">
      <formula>LEFT(C3,LEN("COMPLETE"))="COMPLETE"</formula>
    </cfRule>
    <cfRule type="containsText" dxfId="474" priority="21" operator="containsText" text="INCOMPLETE">
      <formula>NOT(ISERROR(SEARCH("INCOMPLETE",C3)))</formula>
    </cfRule>
  </conditionalFormatting>
  <conditionalFormatting sqref="C3">
    <cfRule type="containsText" dxfId="473" priority="19" operator="containsText" text="SHEET COMPLETE">
      <formula>NOT(ISERROR(SEARCH("SHEET COMPLETE",C3)))</formula>
    </cfRule>
  </conditionalFormatting>
  <conditionalFormatting sqref="K6">
    <cfRule type="beginsWith" dxfId="472" priority="17" operator="beginsWith" text="COMPLETE">
      <formula>LEFT(K6,LEN("COMPLETE"))="COMPLETE"</formula>
    </cfRule>
    <cfRule type="containsText" dxfId="471" priority="18" operator="containsText" text="INCOMPLETE">
      <formula>NOT(ISERROR(SEARCH("INCOMPLETE",K6)))</formula>
    </cfRule>
  </conditionalFormatting>
  <conditionalFormatting sqref="L40:L192 F54:F192 B16:B192">
    <cfRule type="expression" dxfId="470" priority="15">
      <formula>MOD(ROW(),2)&lt;&gt;0</formula>
    </cfRule>
    <cfRule type="expression" dxfId="469" priority="16">
      <formula>MOD(ROW(),2)=0</formula>
    </cfRule>
  </conditionalFormatting>
  <conditionalFormatting sqref="A1:XFD2 B3:XFD3 A4:XFD4 A12:XFD15 A9:C11 F9:XFD11 A8:XFD8 A5:C7 K5:XFD7 A54:XFD1048576 A16:E53 G40:XFD53 G16:J39 O16:XFD39">
    <cfRule type="expression" dxfId="468" priority="13">
      <formula>AND(_xlfn.ISFORMULA(A1),MOD(ROW(),2)=0)</formula>
    </cfRule>
    <cfRule type="expression" dxfId="467" priority="14">
      <formula>_xlfn.ISFORMULA(INDIRECT("rc",FALSE))</formula>
    </cfRule>
  </conditionalFormatting>
  <conditionalFormatting sqref="D9 D10:E11">
    <cfRule type="expression" dxfId="466" priority="11">
      <formula>AND(_xlfn.ISFORMULA(D9),MOD(ROW(),2)=0)</formula>
    </cfRule>
    <cfRule type="expression" dxfId="465" priority="12">
      <formula>_xlfn.ISFORMULA(INDIRECT("rc",FALSE))</formula>
    </cfRule>
  </conditionalFormatting>
  <conditionalFormatting sqref="D5:J7">
    <cfRule type="expression" dxfId="464" priority="9">
      <formula>AND(_xlfn.ISFORMULA(D5),MOD(ROW(),2)=0)</formula>
    </cfRule>
    <cfRule type="expression" dxfId="463" priority="10">
      <formula>_xlfn.ISFORMULA(INDIRECT("rc",FALSE))</formula>
    </cfRule>
  </conditionalFormatting>
  <conditionalFormatting sqref="F16:F53">
    <cfRule type="expression" dxfId="462" priority="7">
      <formula>MOD(ROW(),2)&lt;&gt;0</formula>
    </cfRule>
    <cfRule type="expression" dxfId="461" priority="8">
      <formula>MOD(ROW(),2)=0</formula>
    </cfRule>
  </conditionalFormatting>
  <conditionalFormatting sqref="F16:F53">
    <cfRule type="expression" dxfId="460" priority="5">
      <formula>AND(_xlfn.ISFORMULA(F16),MOD(ROW(),2)=0)</formula>
    </cfRule>
    <cfRule type="expression" dxfId="459" priority="6">
      <formula>_xlfn.ISFORMULA(INDIRECT("rc",FALSE))</formula>
    </cfRule>
  </conditionalFormatting>
  <conditionalFormatting sqref="L16:L39">
    <cfRule type="expression" dxfId="458" priority="3">
      <formula>MOD(ROW(),2)&lt;&gt;0</formula>
    </cfRule>
    <cfRule type="expression" dxfId="457" priority="4">
      <formula>MOD(ROW(),2)=0</formula>
    </cfRule>
  </conditionalFormatting>
  <conditionalFormatting sqref="K16:N39">
    <cfRule type="expression" dxfId="456" priority="1">
      <formula>AND(_xlfn.ISFORMULA(K16),MOD(ROW(),2)=0)</formula>
    </cfRule>
    <cfRule type="expression" dxfId="455" priority="2">
      <formula>_xlfn.ISFORMULA(INDIRECT("rc",FALSE))</formula>
    </cfRule>
  </conditionalFormatting>
  <dataValidations count="6">
    <dataValidation type="list" allowBlank="1" showInputMessage="1" showErrorMessage="1" sqref="B8" xr:uid="{5F35F9A5-3016-489E-86B8-9F32F3D24121}">
      <formula1>"Select choice here, Yes, No"</formula1>
    </dataValidation>
    <dataValidation type="list" allowBlank="1" showInputMessage="1" showErrorMessage="1" sqref="S15:S192" xr:uid="{AB3FD63C-066E-42B2-BA53-7E11F5736C0E}">
      <formula1>#REF!</formula1>
    </dataValidation>
    <dataValidation type="list" allowBlank="1" showErrorMessage="1" sqref="B16:B192" xr:uid="{C67A3793-8D29-4A74-92F0-98C5DE50966A}">
      <formula1>"Prototype, Competition,Administrative (Project-specific)"</formula1>
    </dataValidation>
    <dataValidation type="list" allowBlank="1" showInputMessage="1" showErrorMessage="1" sqref="B3" xr:uid="{CA4240C4-EA5F-43EF-9C51-6BCEC7BFAF45}">
      <formula1>"Select choice here, Yes"</formula1>
    </dataValidation>
    <dataValidation type="list" allowBlank="1" showInputMessage="1" showErrorMessage="1" sqref="L16:L192" xr:uid="{246145CB-5DED-496E-B6FD-510616F7545B}">
      <formula1>"Yes,No"</formula1>
    </dataValidation>
    <dataValidation type="list" allowBlank="1" showInputMessage="1" showErrorMessage="1" sqref="B7" xr:uid="{C7E1E992-21FE-4084-8879-0F81578A281B}">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F5296419-60F4-42B3-A348-47DC1BC9506D}">
          <x14:formula1>
            <xm:f>'C:\Users\raiaank\Downloads\[TEAMNAME-Funding-Application-PAF-2022-2023-Term-2 (3).xlsx]dataval'!#REF!</xm:f>
          </x14:formula1>
          <xm:sqref>U193:U752 U14</xm:sqref>
        </x14:dataValidation>
        <x14:dataValidation type="list" allowBlank="1" showErrorMessage="1" xr:uid="{AA0B46C2-030A-4853-B7C2-8591DCE34547}">
          <x14:formula1>
            <xm:f>'Group Information'!$A$19:$A$25</xm:f>
          </x14:formula1>
          <xm:sqref>F16:F192</xm:sqref>
        </x14:dataValidation>
        <x14:dataValidation type="list" allowBlank="1" showInputMessage="1" showErrorMessage="1" xr:uid="{A0B2292E-9590-4084-AF3D-64B8FD2EB950}">
          <x14:formula1>
            <xm:f>'C:\Users\raiaank\Downloads\[TEAMNAME-Funding-Application-PAF-2022-2023-Term-2 (3).xlsx]dataval'!#REF!</xm:f>
          </x14:formula1>
          <xm:sqref>O193:O854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2887-F76D-4745-BCE4-CFFA3F10CDA5}">
  <sheetPr codeName="Sheet7">
    <tabColor theme="8"/>
  </sheetPr>
  <dimension ref="A1:X1021"/>
  <sheetViews>
    <sheetView zoomScale="80" zoomScaleNormal="80" workbookViewId="0">
      <selection activeCell="G16" sqref="G16"/>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115</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3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184"/>
      <c r="C6" s="307"/>
      <c r="D6" s="643"/>
      <c r="E6" s="644"/>
      <c r="F6" s="644"/>
      <c r="G6" s="644"/>
      <c r="H6" s="644"/>
      <c r="I6" s="644"/>
      <c r="J6" s="645"/>
      <c r="K6" s="306"/>
      <c r="L6" s="294"/>
      <c r="M6" s="294"/>
      <c r="N6" s="151"/>
      <c r="T6" s="151"/>
      <c r="U6" s="151"/>
      <c r="V6" s="151"/>
      <c r="W6" s="151"/>
    </row>
    <row r="7" spans="1:24" ht="15" customHeight="1" x14ac:dyDescent="0.3">
      <c r="A7" s="154" t="s">
        <v>92</v>
      </c>
      <c r="B7" s="323" t="s">
        <v>8</v>
      </c>
      <c r="C7" s="307"/>
      <c r="D7" s="646"/>
      <c r="E7" s="647"/>
      <c r="F7" s="647"/>
      <c r="G7" s="647"/>
      <c r="H7" s="647"/>
      <c r="I7" s="647"/>
      <c r="J7" s="648"/>
      <c r="K7" s="306"/>
      <c r="L7" s="294"/>
      <c r="M7" s="294"/>
      <c r="N7" s="151"/>
      <c r="T7" s="151"/>
      <c r="U7" s="151"/>
      <c r="V7" s="151"/>
      <c r="W7" s="151"/>
    </row>
    <row r="8" spans="1:24" ht="15" customHeight="1" thickBot="1" x14ac:dyDescent="0.35">
      <c r="A8" s="154" t="s">
        <v>93</v>
      </c>
      <c r="B8" s="323" t="s">
        <v>8</v>
      </c>
      <c r="C8" s="307"/>
      <c r="D8" s="151"/>
      <c r="E8" s="305"/>
      <c r="F8" s="305"/>
      <c r="G8" s="305"/>
      <c r="H8" s="157"/>
      <c r="I8" s="157"/>
      <c r="J8" s="157"/>
      <c r="K8" s="306"/>
      <c r="L8" s="294"/>
      <c r="M8" s="294"/>
      <c r="N8" s="151"/>
      <c r="T8" s="151"/>
      <c r="U8" s="151"/>
      <c r="V8" s="151"/>
      <c r="W8" s="151"/>
    </row>
    <row r="9" spans="1:24" ht="15" customHeight="1" x14ac:dyDescent="0.3">
      <c r="A9" s="154" t="s">
        <v>94</v>
      </c>
      <c r="B9" s="185"/>
      <c r="C9" s="307"/>
      <c r="D9" s="388" t="s">
        <v>2</v>
      </c>
      <c r="E9" s="389"/>
      <c r="F9" s="305"/>
      <c r="G9" s="305"/>
      <c r="H9" s="157"/>
      <c r="I9" s="157"/>
      <c r="J9" s="157"/>
      <c r="K9" s="306"/>
      <c r="L9" s="294"/>
      <c r="M9" s="294"/>
      <c r="N9" s="151"/>
      <c r="T9" s="151"/>
      <c r="U9" s="151"/>
      <c r="V9" s="151"/>
      <c r="W9" s="151"/>
    </row>
    <row r="10" spans="1:24" ht="15" customHeight="1" x14ac:dyDescent="0.3">
      <c r="A10" s="154" t="s">
        <v>95</v>
      </c>
      <c r="B10" s="185"/>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185"/>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c r="B16" s="222"/>
      <c r="C16" s="223"/>
      <c r="D16" s="224"/>
      <c r="E16" s="224"/>
      <c r="F16" s="225"/>
      <c r="G16" s="432" t="str">
        <f t="shared" ref="G16:G27" si="0">IF(D16&lt;&gt;"",C16*D16,"")</f>
        <v/>
      </c>
      <c r="H16" s="432" t="str">
        <f t="shared" ref="H16:H27" si="1">IF(D16&lt;&gt;"",G16+E16,"")</f>
        <v/>
      </c>
      <c r="I16" s="432" t="str">
        <f>IF(G16&lt;&gt;"",G16*VLOOKUP(F16,'Group Information'!$A$19:$B$25,2,0),"")</f>
        <v/>
      </c>
      <c r="J16" s="432" t="str">
        <f>IF(H16&lt;&gt;"",H16*VLOOKUP(F16,'Group Information'!$A$19:$B$25,2,0),"")</f>
        <v/>
      </c>
      <c r="K16" s="226"/>
      <c r="L16" s="227"/>
      <c r="M16" s="228"/>
      <c r="N16" s="222"/>
      <c r="Q16" s="150"/>
      <c r="S16" s="147"/>
      <c r="T16" s="149"/>
    </row>
    <row r="17" spans="1:20" x14ac:dyDescent="0.35">
      <c r="A17" s="222"/>
      <c r="B17" s="222"/>
      <c r="C17" s="223"/>
      <c r="D17" s="224"/>
      <c r="E17" s="224"/>
      <c r="F17" s="225"/>
      <c r="G17" s="432" t="str">
        <f t="shared" si="0"/>
        <v/>
      </c>
      <c r="H17" s="432" t="str">
        <f t="shared" si="1"/>
        <v/>
      </c>
      <c r="I17" s="432" t="str">
        <f>IF(G17&lt;&gt;"",G17*VLOOKUP(F17,'Group Information'!$A$19:$B$25,2,0),"")</f>
        <v/>
      </c>
      <c r="J17" s="432" t="str">
        <f>IF(H17&lt;&gt;"",H17*VLOOKUP(F17,'Group Information'!$A$19:$B$25,2,0),"")</f>
        <v/>
      </c>
      <c r="K17" s="226"/>
      <c r="L17" s="227"/>
      <c r="M17" s="228"/>
      <c r="N17" s="222"/>
      <c r="Q17" s="150"/>
      <c r="S17" s="147"/>
      <c r="T17" s="149"/>
    </row>
    <row r="18" spans="1:20" x14ac:dyDescent="0.35">
      <c r="A18" s="222"/>
      <c r="B18" s="222"/>
      <c r="C18" s="223"/>
      <c r="D18" s="224"/>
      <c r="E18" s="224"/>
      <c r="F18" s="225"/>
      <c r="G18" s="432" t="str">
        <f t="shared" si="0"/>
        <v/>
      </c>
      <c r="H18" s="432" t="str">
        <f t="shared" si="1"/>
        <v/>
      </c>
      <c r="I18" s="432" t="str">
        <f>IF(G18&lt;&gt;"",G18*VLOOKUP(F18,'Group Information'!$A$19:$B$25,2,0),"")</f>
        <v/>
      </c>
      <c r="J18" s="432" t="str">
        <f>IF(H18&lt;&gt;"",H18*VLOOKUP(F18,'Group Information'!$A$19:$B$25,2,0),"")</f>
        <v/>
      </c>
      <c r="K18" s="226"/>
      <c r="L18" s="227"/>
      <c r="M18" s="228"/>
      <c r="N18" s="222"/>
      <c r="Q18" s="150"/>
      <c r="S18" s="147"/>
      <c r="T18" s="149"/>
    </row>
    <row r="19" spans="1:20" x14ac:dyDescent="0.35">
      <c r="A19" s="222"/>
      <c r="B19" s="222"/>
      <c r="C19" s="223"/>
      <c r="D19" s="224"/>
      <c r="E19" s="224"/>
      <c r="F19" s="225"/>
      <c r="G19" s="432" t="str">
        <f t="shared" si="0"/>
        <v/>
      </c>
      <c r="H19" s="432" t="str">
        <f t="shared" si="1"/>
        <v/>
      </c>
      <c r="I19" s="432" t="str">
        <f>IF(G19&lt;&gt;"",G19*VLOOKUP(F19,'Group Information'!$A$19:$B$25,2,0),"")</f>
        <v/>
      </c>
      <c r="J19" s="432" t="str">
        <f>IF(H19&lt;&gt;"",H19*VLOOKUP(F19,'Group Information'!$A$19:$B$25,2,0),"")</f>
        <v/>
      </c>
      <c r="K19" s="226"/>
      <c r="L19" s="227"/>
      <c r="M19" s="228"/>
      <c r="N19" s="222"/>
      <c r="Q19" s="150"/>
      <c r="S19" s="147"/>
      <c r="T19" s="149"/>
    </row>
    <row r="20" spans="1:20" x14ac:dyDescent="0.35">
      <c r="A20" s="222"/>
      <c r="B20" s="222"/>
      <c r="C20" s="223"/>
      <c r="D20" s="224"/>
      <c r="E20" s="224"/>
      <c r="F20" s="225"/>
      <c r="G20" s="432" t="str">
        <f t="shared" si="0"/>
        <v/>
      </c>
      <c r="H20" s="432" t="str">
        <f t="shared" si="1"/>
        <v/>
      </c>
      <c r="I20" s="432" t="str">
        <f>IF(G20&lt;&gt;"",G20*VLOOKUP(F20,'Group Information'!$A$19:$B$25,2,0),"")</f>
        <v/>
      </c>
      <c r="J20" s="432" t="str">
        <f>IF(H20&lt;&gt;"",H20*VLOOKUP(F20,'Group Information'!$A$19:$B$25,2,0),"")</f>
        <v/>
      </c>
      <c r="K20" s="226"/>
      <c r="L20" s="227"/>
      <c r="M20" s="228"/>
      <c r="N20" s="222"/>
      <c r="Q20" s="150"/>
      <c r="S20" s="147"/>
      <c r="T20" s="149"/>
    </row>
    <row r="21" spans="1:20" x14ac:dyDescent="0.35">
      <c r="A21" s="222"/>
      <c r="B21" s="222"/>
      <c r="C21" s="223"/>
      <c r="D21" s="224"/>
      <c r="E21" s="224"/>
      <c r="F21" s="225"/>
      <c r="G21" s="432" t="str">
        <f t="shared" si="0"/>
        <v/>
      </c>
      <c r="H21" s="432" t="str">
        <f t="shared" si="1"/>
        <v/>
      </c>
      <c r="I21" s="432" t="str">
        <f>IF(G21&lt;&gt;"",G21*VLOOKUP(F21,'Group Information'!$A$19:$B$25,2,0),"")</f>
        <v/>
      </c>
      <c r="J21" s="432" t="str">
        <f>IF(H21&lt;&gt;"",H21*VLOOKUP(F21,'Group Information'!$A$19:$B$25,2,0),"")</f>
        <v/>
      </c>
      <c r="K21" s="226"/>
      <c r="L21" s="227"/>
      <c r="M21" s="228"/>
      <c r="N21" s="222"/>
      <c r="Q21" s="150"/>
      <c r="S21" s="147"/>
      <c r="T21" s="149"/>
    </row>
    <row r="22" spans="1:20" x14ac:dyDescent="0.35">
      <c r="A22" s="222"/>
      <c r="B22" s="222"/>
      <c r="C22" s="223"/>
      <c r="D22" s="224"/>
      <c r="E22" s="224"/>
      <c r="F22" s="225"/>
      <c r="G22" s="432" t="str">
        <f t="shared" si="0"/>
        <v/>
      </c>
      <c r="H22" s="432" t="str">
        <f t="shared" si="1"/>
        <v/>
      </c>
      <c r="I22" s="432" t="str">
        <f>IF(G22&lt;&gt;"",G22*VLOOKUP(F22,'Group Information'!$A$19:$B$25,2,0),"")</f>
        <v/>
      </c>
      <c r="J22" s="432" t="str">
        <f>IF(H22&lt;&gt;"",H22*VLOOKUP(F22,'Group Information'!$A$19:$B$25,2,0),"")</f>
        <v/>
      </c>
      <c r="K22" s="226"/>
      <c r="L22" s="227"/>
      <c r="M22" s="228"/>
      <c r="N22" s="222"/>
      <c r="Q22" s="150"/>
      <c r="S22" s="147"/>
      <c r="T22" s="149"/>
    </row>
    <row r="23" spans="1:20" x14ac:dyDescent="0.35">
      <c r="A23" s="222"/>
      <c r="B23" s="222"/>
      <c r="C23" s="223"/>
      <c r="D23" s="224"/>
      <c r="E23" s="224"/>
      <c r="F23" s="225"/>
      <c r="G23" s="432" t="str">
        <f t="shared" si="0"/>
        <v/>
      </c>
      <c r="H23" s="432" t="str">
        <f t="shared" si="1"/>
        <v/>
      </c>
      <c r="I23" s="432" t="str">
        <f>IF(G23&lt;&gt;"",G23*VLOOKUP(F23,'Group Information'!$A$19:$B$25,2,0),"")</f>
        <v/>
      </c>
      <c r="J23" s="432" t="str">
        <f>IF(H23&lt;&gt;"",H23*VLOOKUP(F23,'Group Information'!$A$19:$B$25,2,0),"")</f>
        <v/>
      </c>
      <c r="K23" s="226"/>
      <c r="L23" s="227"/>
      <c r="M23" s="228"/>
      <c r="N23" s="222"/>
      <c r="Q23" s="150"/>
      <c r="S23" s="147"/>
      <c r="T23" s="149"/>
    </row>
    <row r="24" spans="1:20" x14ac:dyDescent="0.35">
      <c r="A24" s="222"/>
      <c r="B24" s="222"/>
      <c r="C24" s="223"/>
      <c r="D24" s="224"/>
      <c r="E24" s="224"/>
      <c r="F24" s="225"/>
      <c r="G24" s="432" t="str">
        <f t="shared" si="0"/>
        <v/>
      </c>
      <c r="H24" s="432" t="str">
        <f t="shared" si="1"/>
        <v/>
      </c>
      <c r="I24" s="432" t="str">
        <f>IF(G24&lt;&gt;"",G24*VLOOKUP(F24,'Group Information'!$A$19:$B$25,2,0),"")</f>
        <v/>
      </c>
      <c r="J24" s="432" t="str">
        <f>IF(H24&lt;&gt;"",H24*VLOOKUP(F24,'Group Information'!$A$19:$B$25,2,0),"")</f>
        <v/>
      </c>
      <c r="K24" s="226"/>
      <c r="L24" s="227"/>
      <c r="M24" s="228"/>
      <c r="N24" s="222"/>
      <c r="Q24" s="150"/>
      <c r="S24" s="147"/>
      <c r="T24" s="149"/>
    </row>
    <row r="25" spans="1:20" x14ac:dyDescent="0.35">
      <c r="A25" s="222"/>
      <c r="B25" s="222"/>
      <c r="C25" s="223"/>
      <c r="D25" s="224"/>
      <c r="E25" s="224"/>
      <c r="F25" s="225"/>
      <c r="G25" s="432" t="str">
        <f t="shared" si="0"/>
        <v/>
      </c>
      <c r="H25" s="432" t="str">
        <f t="shared" si="1"/>
        <v/>
      </c>
      <c r="I25" s="432" t="str">
        <f>IF(G25&lt;&gt;"",G25*VLOOKUP(F25,'Group Information'!$A$19:$B$25,2,0),"")</f>
        <v/>
      </c>
      <c r="J25" s="432" t="str">
        <f>IF(H25&lt;&gt;"",H25*VLOOKUP(F25,'Group Information'!$A$19:$B$25,2,0),"")</f>
        <v/>
      </c>
      <c r="K25" s="226"/>
      <c r="L25" s="227"/>
      <c r="M25" s="228"/>
      <c r="N25" s="222"/>
      <c r="Q25" s="150"/>
      <c r="S25" s="147"/>
      <c r="T25" s="149"/>
    </row>
    <row r="26" spans="1:20" x14ac:dyDescent="0.35">
      <c r="A26" s="222"/>
      <c r="B26" s="222"/>
      <c r="C26" s="223"/>
      <c r="D26" s="224"/>
      <c r="E26" s="224"/>
      <c r="F26" s="225"/>
      <c r="G26" s="432" t="str">
        <f t="shared" si="0"/>
        <v/>
      </c>
      <c r="H26" s="432" t="str">
        <f t="shared" si="1"/>
        <v/>
      </c>
      <c r="I26" s="432" t="str">
        <f>IF(G26&lt;&gt;"",G26*VLOOKUP(F26,'Group Information'!$A$19:$B$25,2,0),"")</f>
        <v/>
      </c>
      <c r="J26" s="432" t="str">
        <f>IF(H26&lt;&gt;"",H26*VLOOKUP(F26,'Group Information'!$A$19:$B$25,2,0),"")</f>
        <v/>
      </c>
      <c r="K26" s="226"/>
      <c r="L26" s="227"/>
      <c r="M26" s="228"/>
      <c r="N26" s="222"/>
      <c r="Q26" s="150"/>
      <c r="S26" s="147"/>
      <c r="T26" s="149"/>
    </row>
    <row r="27" spans="1:20" x14ac:dyDescent="0.35">
      <c r="A27" s="222"/>
      <c r="B27" s="222"/>
      <c r="C27" s="223"/>
      <c r="D27" s="224"/>
      <c r="E27" s="224"/>
      <c r="F27" s="225"/>
      <c r="G27" s="432" t="str">
        <f t="shared" si="0"/>
        <v/>
      </c>
      <c r="H27" s="432" t="str">
        <f t="shared" si="1"/>
        <v/>
      </c>
      <c r="I27" s="432" t="str">
        <f>IF(G27&lt;&gt;"",G27*VLOOKUP(F27,'Group Information'!$A$19:$B$25,2,0),"")</f>
        <v/>
      </c>
      <c r="J27" s="432" t="str">
        <f>IF(H27&lt;&gt;"",H27*VLOOKUP(F27,'Group Information'!$A$19:$B$25,2,0),"")</f>
        <v/>
      </c>
      <c r="K27" s="226"/>
      <c r="L27" s="227"/>
      <c r="M27" s="228"/>
      <c r="N27" s="222"/>
      <c r="Q27" s="150"/>
      <c r="S27" s="147"/>
      <c r="T27" s="149"/>
    </row>
    <row r="28" spans="1:20" x14ac:dyDescent="0.35">
      <c r="A28" s="222"/>
      <c r="B28" s="222"/>
      <c r="C28" s="223"/>
      <c r="D28" s="224"/>
      <c r="E28" s="224"/>
      <c r="F28" s="225"/>
      <c r="G28" s="432" t="str">
        <f t="shared" ref="G28:G79" si="2">IF(D28&lt;&gt;"",C28*D28,"")</f>
        <v/>
      </c>
      <c r="H28" s="432" t="str">
        <f t="shared" ref="H28:H79" si="3">IF(D28&lt;&gt;"",G28+E28,"")</f>
        <v/>
      </c>
      <c r="I28" s="432" t="str">
        <f>IF(G28&lt;&gt;"",G28*VLOOKUP(F28,'Group Information'!$A$19:$B$25,2,0),"")</f>
        <v/>
      </c>
      <c r="J28" s="432" t="str">
        <f>IF(H28&lt;&gt;"",H28*VLOOKUP(F28,'Group Information'!$A$19:$B$25,2,0),"")</f>
        <v/>
      </c>
      <c r="K28" s="226"/>
      <c r="L28" s="227"/>
      <c r="M28" s="228"/>
      <c r="N28" s="222"/>
      <c r="Q28" s="150"/>
      <c r="S28" s="147"/>
      <c r="T28" s="149"/>
    </row>
    <row r="29" spans="1:20" x14ac:dyDescent="0.35">
      <c r="A29" s="222"/>
      <c r="B29" s="222"/>
      <c r="C29" s="223"/>
      <c r="D29" s="224"/>
      <c r="E29" s="224"/>
      <c r="F29" s="225"/>
      <c r="G29" s="432" t="str">
        <f t="shared" si="2"/>
        <v/>
      </c>
      <c r="H29" s="432" t="str">
        <f t="shared" si="3"/>
        <v/>
      </c>
      <c r="I29" s="432" t="str">
        <f>IF(G29&lt;&gt;"",G29*VLOOKUP(F29,'Group Information'!$A$19:$B$25,2,0),"")</f>
        <v/>
      </c>
      <c r="J29" s="432" t="str">
        <f>IF(H29&lt;&gt;"",H29*VLOOKUP(F29,'Group Information'!$A$19:$B$25,2,0),"")</f>
        <v/>
      </c>
      <c r="K29" s="226"/>
      <c r="L29" s="227"/>
      <c r="M29" s="228"/>
      <c r="N29" s="222"/>
      <c r="Q29" s="150"/>
      <c r="S29" s="147"/>
      <c r="T29" s="149"/>
    </row>
    <row r="30" spans="1:20" x14ac:dyDescent="0.35">
      <c r="A30" s="222"/>
      <c r="B30" s="222"/>
      <c r="C30" s="223"/>
      <c r="D30" s="224"/>
      <c r="E30" s="224"/>
      <c r="F30" s="225"/>
      <c r="G30" s="432" t="str">
        <f t="shared" si="2"/>
        <v/>
      </c>
      <c r="H30" s="432" t="str">
        <f t="shared" si="3"/>
        <v/>
      </c>
      <c r="I30" s="432" t="str">
        <f>IF(G30&lt;&gt;"",G30*VLOOKUP(F30,'Group Information'!$A$19:$B$25,2,0),"")</f>
        <v/>
      </c>
      <c r="J30" s="432" t="str">
        <f>IF(H30&lt;&gt;"",H30*VLOOKUP(F30,'Group Information'!$A$19:$B$25,2,0),"")</f>
        <v/>
      </c>
      <c r="K30" s="226"/>
      <c r="L30" s="227"/>
      <c r="M30" s="228"/>
      <c r="N30" s="222"/>
      <c r="Q30" s="150"/>
      <c r="S30" s="147"/>
      <c r="T30" s="149"/>
    </row>
    <row r="31" spans="1:20" x14ac:dyDescent="0.35">
      <c r="A31" s="222"/>
      <c r="B31" s="222"/>
      <c r="C31" s="223"/>
      <c r="D31" s="224"/>
      <c r="E31" s="224"/>
      <c r="F31" s="225"/>
      <c r="G31" s="432" t="str">
        <f t="shared" si="2"/>
        <v/>
      </c>
      <c r="H31" s="432" t="str">
        <f t="shared" si="3"/>
        <v/>
      </c>
      <c r="I31" s="432" t="str">
        <f>IF(G31&lt;&gt;"",G31*VLOOKUP(F31,'Group Information'!$A$19:$B$25,2,0),"")</f>
        <v/>
      </c>
      <c r="J31" s="432" t="str">
        <f>IF(H31&lt;&gt;"",H31*VLOOKUP(F31,'Group Information'!$A$19:$B$25,2,0),"")</f>
        <v/>
      </c>
      <c r="K31" s="226"/>
      <c r="L31" s="227"/>
      <c r="M31" s="228"/>
      <c r="N31" s="222"/>
      <c r="Q31" s="150"/>
      <c r="S31" s="147"/>
      <c r="T31" s="149"/>
    </row>
    <row r="32" spans="1:20" x14ac:dyDescent="0.35">
      <c r="A32" s="222"/>
      <c r="B32" s="222"/>
      <c r="C32" s="223"/>
      <c r="D32" s="224"/>
      <c r="E32" s="224"/>
      <c r="F32" s="225"/>
      <c r="G32" s="432" t="str">
        <f t="shared" si="2"/>
        <v/>
      </c>
      <c r="H32" s="432" t="str">
        <f t="shared" si="3"/>
        <v/>
      </c>
      <c r="I32" s="432" t="str">
        <f>IF(G32&lt;&gt;"",G32*VLOOKUP(F32,'Group Information'!$A$19:$B$25,2,0),"")</f>
        <v/>
      </c>
      <c r="J32" s="432" t="str">
        <f>IF(H32&lt;&gt;"",H32*VLOOKUP(F32,'Group Information'!$A$19:$B$25,2,0),"")</f>
        <v/>
      </c>
      <c r="K32" s="226"/>
      <c r="L32" s="227"/>
      <c r="M32" s="228"/>
      <c r="N32" s="222"/>
      <c r="Q32" s="150"/>
      <c r="S32" s="147"/>
      <c r="T32" s="149"/>
    </row>
    <row r="33" spans="1:20" x14ac:dyDescent="0.35">
      <c r="A33" s="222"/>
      <c r="B33" s="222"/>
      <c r="C33" s="223"/>
      <c r="D33" s="224"/>
      <c r="E33" s="224"/>
      <c r="F33" s="225"/>
      <c r="G33" s="432" t="str">
        <f t="shared" si="2"/>
        <v/>
      </c>
      <c r="H33" s="432" t="str">
        <f t="shared" si="3"/>
        <v/>
      </c>
      <c r="I33" s="432" t="str">
        <f>IF(G33&lt;&gt;"",G33*VLOOKUP(F33,'Group Information'!$A$19:$B$25,2,0),"")</f>
        <v/>
      </c>
      <c r="J33" s="432" t="str">
        <f>IF(H33&lt;&gt;"",H33*VLOOKUP(F33,'Group Information'!$A$19:$B$25,2,0),"")</f>
        <v/>
      </c>
      <c r="K33" s="226"/>
      <c r="L33" s="227"/>
      <c r="M33" s="228"/>
      <c r="N33" s="222"/>
      <c r="Q33" s="150"/>
      <c r="S33" s="147"/>
      <c r="T33" s="149"/>
    </row>
    <row r="34" spans="1:20" x14ac:dyDescent="0.35">
      <c r="A34" s="222"/>
      <c r="B34" s="222"/>
      <c r="C34" s="223"/>
      <c r="D34" s="224"/>
      <c r="E34" s="224"/>
      <c r="F34" s="225"/>
      <c r="G34" s="432" t="str">
        <f t="shared" si="2"/>
        <v/>
      </c>
      <c r="H34" s="432" t="str">
        <f t="shared" si="3"/>
        <v/>
      </c>
      <c r="I34" s="432" t="str">
        <f>IF(G34&lt;&gt;"",G34*VLOOKUP(F34,'Group Information'!$A$19:$B$25,2,0),"")</f>
        <v/>
      </c>
      <c r="J34" s="432" t="str">
        <f>IF(H34&lt;&gt;"",H34*VLOOKUP(F34,'Group Information'!$A$19:$B$25,2,0),"")</f>
        <v/>
      </c>
      <c r="K34" s="226"/>
      <c r="L34" s="227"/>
      <c r="M34" s="228"/>
      <c r="N34" s="222"/>
      <c r="Q34" s="150"/>
      <c r="S34" s="147"/>
      <c r="T34" s="149"/>
    </row>
    <row r="35" spans="1:20" x14ac:dyDescent="0.35">
      <c r="A35" s="222"/>
      <c r="B35" s="222"/>
      <c r="C35" s="223"/>
      <c r="D35" s="224"/>
      <c r="E35" s="224"/>
      <c r="F35" s="225"/>
      <c r="G35" s="432" t="str">
        <f t="shared" si="2"/>
        <v/>
      </c>
      <c r="H35" s="432" t="str">
        <f t="shared" si="3"/>
        <v/>
      </c>
      <c r="I35" s="432" t="str">
        <f>IF(G35&lt;&gt;"",G35*VLOOKUP(F35,'Group Information'!$A$19:$B$25,2,0),"")</f>
        <v/>
      </c>
      <c r="J35" s="432" t="str">
        <f>IF(H35&lt;&gt;"",H35*VLOOKUP(F35,'Group Information'!$A$19:$B$25,2,0),"")</f>
        <v/>
      </c>
      <c r="K35" s="226"/>
      <c r="L35" s="227"/>
      <c r="M35" s="228"/>
      <c r="N35" s="222"/>
      <c r="Q35" s="150"/>
      <c r="S35" s="147"/>
      <c r="T35" s="149"/>
    </row>
    <row r="36" spans="1:20" x14ac:dyDescent="0.35">
      <c r="A36" s="222"/>
      <c r="B36" s="222"/>
      <c r="C36" s="223"/>
      <c r="D36" s="224"/>
      <c r="E36" s="224"/>
      <c r="F36" s="225"/>
      <c r="G36" s="432" t="str">
        <f t="shared" si="2"/>
        <v/>
      </c>
      <c r="H36" s="432" t="str">
        <f t="shared" si="3"/>
        <v/>
      </c>
      <c r="I36" s="432" t="str">
        <f>IF(G36&lt;&gt;"",G36*VLOOKUP(F36,'Group Information'!$A$19:$B$25,2,0),"")</f>
        <v/>
      </c>
      <c r="J36" s="432" t="str">
        <f>IF(H36&lt;&gt;"",H36*VLOOKUP(F36,'Group Information'!$A$19:$B$25,2,0),"")</f>
        <v/>
      </c>
      <c r="K36" s="226"/>
      <c r="L36" s="227"/>
      <c r="M36" s="228"/>
      <c r="N36" s="222"/>
      <c r="Q36" s="150"/>
      <c r="S36" s="147"/>
      <c r="T36" s="149"/>
    </row>
    <row r="37" spans="1:20" x14ac:dyDescent="0.35">
      <c r="A37" s="222"/>
      <c r="B37" s="222"/>
      <c r="C37" s="223"/>
      <c r="D37" s="224"/>
      <c r="E37" s="224"/>
      <c r="F37" s="225"/>
      <c r="G37" s="432" t="str">
        <f t="shared" si="2"/>
        <v/>
      </c>
      <c r="H37" s="432" t="str">
        <f t="shared" si="3"/>
        <v/>
      </c>
      <c r="I37" s="432" t="str">
        <f>IF(G37&lt;&gt;"",G37*VLOOKUP(F37,'Group Information'!$A$19:$B$25,2,0),"")</f>
        <v/>
      </c>
      <c r="J37" s="432" t="str">
        <f>IF(H37&lt;&gt;"",H37*VLOOKUP(F37,'Group Information'!$A$19:$B$25,2,0),"")</f>
        <v/>
      </c>
      <c r="K37" s="226"/>
      <c r="L37" s="227"/>
      <c r="M37" s="228"/>
      <c r="N37" s="222"/>
      <c r="Q37" s="150"/>
      <c r="S37" s="147"/>
      <c r="T37" s="149"/>
    </row>
    <row r="38" spans="1:20" x14ac:dyDescent="0.35">
      <c r="A38" s="222"/>
      <c r="B38" s="222"/>
      <c r="C38" s="223"/>
      <c r="D38" s="224"/>
      <c r="E38" s="224"/>
      <c r="F38" s="225"/>
      <c r="G38" s="432" t="str">
        <f t="shared" si="2"/>
        <v/>
      </c>
      <c r="H38" s="432" t="str">
        <f t="shared" si="3"/>
        <v/>
      </c>
      <c r="I38" s="432" t="str">
        <f>IF(G38&lt;&gt;"",G38*VLOOKUP(F38,'Group Information'!$A$19:$B$25,2,0),"")</f>
        <v/>
      </c>
      <c r="J38" s="432" t="str">
        <f>IF(H38&lt;&gt;"",H38*VLOOKUP(F38,'Group Information'!$A$19:$B$25,2,0),"")</f>
        <v/>
      </c>
      <c r="K38" s="226"/>
      <c r="L38" s="227"/>
      <c r="M38" s="228"/>
      <c r="N38" s="222"/>
      <c r="Q38" s="150"/>
      <c r="S38" s="147"/>
      <c r="T38" s="149"/>
    </row>
    <row r="39" spans="1:20" x14ac:dyDescent="0.35">
      <c r="A39" s="222"/>
      <c r="B39" s="222"/>
      <c r="C39" s="223"/>
      <c r="D39" s="224"/>
      <c r="E39" s="224"/>
      <c r="F39" s="225"/>
      <c r="G39" s="432" t="str">
        <f t="shared" si="2"/>
        <v/>
      </c>
      <c r="H39" s="432" t="str">
        <f t="shared" si="3"/>
        <v/>
      </c>
      <c r="I39" s="432" t="str">
        <f>IF(G39&lt;&gt;"",G39*VLOOKUP(F39,'Group Information'!$A$19:$B$25,2,0),"")</f>
        <v/>
      </c>
      <c r="J39" s="432" t="str">
        <f>IF(H39&lt;&gt;"",H39*VLOOKUP(F39,'Group Information'!$A$19:$B$25,2,0),"")</f>
        <v/>
      </c>
      <c r="K39" s="226"/>
      <c r="L39" s="227"/>
      <c r="M39" s="228"/>
      <c r="N39" s="222"/>
      <c r="Q39" s="150"/>
      <c r="S39" s="147"/>
      <c r="T39" s="149"/>
    </row>
    <row r="40" spans="1:20" x14ac:dyDescent="0.35">
      <c r="A40" s="222"/>
      <c r="B40" s="222"/>
      <c r="C40" s="223"/>
      <c r="D40" s="224"/>
      <c r="E40" s="224"/>
      <c r="F40" s="225"/>
      <c r="G40" s="432" t="str">
        <f t="shared" si="2"/>
        <v/>
      </c>
      <c r="H40" s="432" t="str">
        <f t="shared" si="3"/>
        <v/>
      </c>
      <c r="I40" s="432" t="str">
        <f>IF(G40&lt;&gt;"",G40*VLOOKUP(F40,'Group Information'!$A$19:$B$25,2,0),"")</f>
        <v/>
      </c>
      <c r="J40" s="432" t="str">
        <f>IF(H40&lt;&gt;"",H40*VLOOKUP(F40,'Group Information'!$A$19:$B$25,2,0),"")</f>
        <v/>
      </c>
      <c r="K40" s="226"/>
      <c r="L40" s="227"/>
      <c r="M40" s="228"/>
      <c r="N40" s="222"/>
      <c r="Q40" s="150"/>
      <c r="S40" s="147"/>
      <c r="T40" s="149"/>
    </row>
    <row r="41" spans="1:20" x14ac:dyDescent="0.35">
      <c r="A41" s="222"/>
      <c r="B41" s="222"/>
      <c r="C41" s="223"/>
      <c r="D41" s="224"/>
      <c r="E41" s="224"/>
      <c r="F41" s="225"/>
      <c r="G41" s="432" t="str">
        <f t="shared" si="2"/>
        <v/>
      </c>
      <c r="H41" s="432" t="str">
        <f t="shared" si="3"/>
        <v/>
      </c>
      <c r="I41" s="432" t="str">
        <f>IF(G41&lt;&gt;"",G41*VLOOKUP(F41,'Group Information'!$A$19:$B$25,2,0),"")</f>
        <v/>
      </c>
      <c r="J41" s="432" t="str">
        <f>IF(H41&lt;&gt;"",H41*VLOOKUP(F41,'Group Information'!$A$19:$B$25,2,0),"")</f>
        <v/>
      </c>
      <c r="K41" s="226"/>
      <c r="L41" s="227"/>
      <c r="M41" s="228"/>
      <c r="N41" s="222"/>
      <c r="Q41" s="150"/>
      <c r="S41" s="147"/>
      <c r="T41" s="149"/>
    </row>
    <row r="42" spans="1:20" x14ac:dyDescent="0.35">
      <c r="A42" s="222"/>
      <c r="B42" s="222"/>
      <c r="C42" s="223"/>
      <c r="D42" s="224"/>
      <c r="E42" s="224"/>
      <c r="F42" s="225"/>
      <c r="G42" s="432" t="str">
        <f t="shared" si="2"/>
        <v/>
      </c>
      <c r="H42" s="432" t="str">
        <f t="shared" si="3"/>
        <v/>
      </c>
      <c r="I42" s="432" t="str">
        <f>IF(G42&lt;&gt;"",G42*VLOOKUP(F42,'Group Information'!$A$19:$B$25,2,0),"")</f>
        <v/>
      </c>
      <c r="J42" s="432" t="str">
        <f>IF(H42&lt;&gt;"",H42*VLOOKUP(F42,'Group Information'!$A$19:$B$25,2,0),"")</f>
        <v/>
      </c>
      <c r="K42" s="226"/>
      <c r="L42" s="227"/>
      <c r="M42" s="228"/>
      <c r="N42" s="222"/>
      <c r="Q42" s="150"/>
      <c r="S42" s="147"/>
      <c r="T42" s="149"/>
    </row>
    <row r="43" spans="1:20" x14ac:dyDescent="0.35">
      <c r="A43" s="222"/>
      <c r="B43" s="222"/>
      <c r="C43" s="223"/>
      <c r="D43" s="224"/>
      <c r="E43" s="224"/>
      <c r="F43" s="225"/>
      <c r="G43" s="432" t="str">
        <f t="shared" si="2"/>
        <v/>
      </c>
      <c r="H43" s="432" t="str">
        <f t="shared" si="3"/>
        <v/>
      </c>
      <c r="I43" s="432" t="str">
        <f>IF(G43&lt;&gt;"",G43*VLOOKUP(F43,'Group Information'!$A$19:$B$25,2,0),"")</f>
        <v/>
      </c>
      <c r="J43" s="432" t="str">
        <f>IF(H43&lt;&gt;"",H43*VLOOKUP(F43,'Group Information'!$A$19:$B$25,2,0),"")</f>
        <v/>
      </c>
      <c r="K43" s="226"/>
      <c r="L43" s="227"/>
      <c r="M43" s="228"/>
      <c r="N43" s="222"/>
      <c r="Q43" s="150"/>
      <c r="S43" s="147"/>
      <c r="T43" s="149"/>
    </row>
    <row r="44" spans="1:20" x14ac:dyDescent="0.35">
      <c r="A44" s="222"/>
      <c r="B44" s="222"/>
      <c r="C44" s="223"/>
      <c r="D44" s="224"/>
      <c r="E44" s="224"/>
      <c r="F44" s="225"/>
      <c r="G44" s="432" t="str">
        <f t="shared" si="2"/>
        <v/>
      </c>
      <c r="H44" s="432" t="str">
        <f t="shared" si="3"/>
        <v/>
      </c>
      <c r="I44" s="432" t="str">
        <f>IF(G44&lt;&gt;"",G44*VLOOKUP(F44,'Group Information'!$A$19:$B$25,2,0),"")</f>
        <v/>
      </c>
      <c r="J44" s="432" t="str">
        <f>IF(H44&lt;&gt;"",H44*VLOOKUP(F44,'Group Information'!$A$19:$B$25,2,0),"")</f>
        <v/>
      </c>
      <c r="K44" s="226"/>
      <c r="L44" s="227"/>
      <c r="M44" s="228"/>
      <c r="N44" s="222"/>
      <c r="Q44" s="150"/>
      <c r="S44" s="147"/>
      <c r="T44" s="149"/>
    </row>
    <row r="45" spans="1:20" x14ac:dyDescent="0.35">
      <c r="A45" s="222"/>
      <c r="B45" s="222"/>
      <c r="C45" s="223"/>
      <c r="D45" s="224"/>
      <c r="E45" s="224"/>
      <c r="F45" s="225"/>
      <c r="G45" s="432" t="str">
        <f t="shared" si="2"/>
        <v/>
      </c>
      <c r="H45" s="432" t="str">
        <f t="shared" si="3"/>
        <v/>
      </c>
      <c r="I45" s="432" t="str">
        <f>IF(G45&lt;&gt;"",G45*VLOOKUP(F45,'Group Information'!$A$19:$B$25,2,0),"")</f>
        <v/>
      </c>
      <c r="J45" s="432" t="str">
        <f>IF(H45&lt;&gt;"",H45*VLOOKUP(F45,'Group Information'!$A$19:$B$25,2,0),"")</f>
        <v/>
      </c>
      <c r="K45" s="226"/>
      <c r="L45" s="227"/>
      <c r="M45" s="228"/>
      <c r="N45" s="222"/>
      <c r="Q45" s="150"/>
      <c r="S45" s="147"/>
      <c r="T45" s="149"/>
    </row>
    <row r="46" spans="1:20" x14ac:dyDescent="0.35">
      <c r="A46" s="222"/>
      <c r="B46" s="222"/>
      <c r="C46" s="223"/>
      <c r="D46" s="224"/>
      <c r="E46" s="224"/>
      <c r="F46" s="225"/>
      <c r="G46" s="432" t="str">
        <f t="shared" si="2"/>
        <v/>
      </c>
      <c r="H46" s="432" t="str">
        <f t="shared" si="3"/>
        <v/>
      </c>
      <c r="I46" s="432" t="str">
        <f>IF(G46&lt;&gt;"",G46*VLOOKUP(F46,'Group Information'!$A$19:$B$25,2,0),"")</f>
        <v/>
      </c>
      <c r="J46" s="432" t="str">
        <f>IF(H46&lt;&gt;"",H46*VLOOKUP(F46,'Group Information'!$A$19:$B$25,2,0),"")</f>
        <v/>
      </c>
      <c r="K46" s="226"/>
      <c r="L46" s="227"/>
      <c r="M46" s="228"/>
      <c r="N46" s="222"/>
      <c r="Q46" s="150"/>
      <c r="S46" s="147"/>
      <c r="T46" s="149"/>
    </row>
    <row r="47" spans="1:20" x14ac:dyDescent="0.35">
      <c r="A47" s="222"/>
      <c r="B47" s="222"/>
      <c r="C47" s="223"/>
      <c r="D47" s="224"/>
      <c r="E47" s="224"/>
      <c r="F47" s="225"/>
      <c r="G47" s="432" t="str">
        <f t="shared" si="2"/>
        <v/>
      </c>
      <c r="H47" s="432" t="str">
        <f t="shared" si="3"/>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2"/>
        <v/>
      </c>
      <c r="H48" s="432" t="str">
        <f t="shared" si="3"/>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2"/>
        <v/>
      </c>
      <c r="H49" s="432" t="str">
        <f t="shared" si="3"/>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2"/>
        <v/>
      </c>
      <c r="H50" s="432" t="str">
        <f t="shared" si="3"/>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2"/>
        <v/>
      </c>
      <c r="H51" s="432" t="str">
        <f t="shared" si="3"/>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2"/>
        <v/>
      </c>
      <c r="H52" s="432" t="str">
        <f t="shared" si="3"/>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2"/>
        <v/>
      </c>
      <c r="H53" s="432" t="str">
        <f t="shared" si="3"/>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2"/>
        <v/>
      </c>
      <c r="H54" s="432" t="str">
        <f t="shared" si="3"/>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2"/>
        <v/>
      </c>
      <c r="H55" s="432" t="str">
        <f t="shared" si="3"/>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2"/>
        <v/>
      </c>
      <c r="H56" s="432" t="str">
        <f t="shared" si="3"/>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2"/>
        <v/>
      </c>
      <c r="H57" s="432" t="str">
        <f t="shared" si="3"/>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2"/>
        <v/>
      </c>
      <c r="H58" s="432" t="str">
        <f t="shared" si="3"/>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2"/>
        <v/>
      </c>
      <c r="H59" s="432" t="str">
        <f t="shared" si="3"/>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2"/>
        <v/>
      </c>
      <c r="H60" s="432" t="str">
        <f t="shared" si="3"/>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2"/>
        <v/>
      </c>
      <c r="H61" s="432" t="str">
        <f t="shared" si="3"/>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2"/>
        <v/>
      </c>
      <c r="H62" s="432" t="str">
        <f t="shared" si="3"/>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2"/>
        <v/>
      </c>
      <c r="H63" s="432" t="str">
        <f t="shared" si="3"/>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2"/>
        <v/>
      </c>
      <c r="H64" s="432" t="str">
        <f t="shared" si="3"/>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2"/>
        <v/>
      </c>
      <c r="H65" s="432" t="str">
        <f t="shared" si="3"/>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2"/>
        <v/>
      </c>
      <c r="H66" s="432" t="str">
        <f t="shared" si="3"/>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2"/>
        <v/>
      </c>
      <c r="H67" s="432" t="str">
        <f t="shared" si="3"/>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2"/>
        <v/>
      </c>
      <c r="H68" s="432" t="str">
        <f t="shared" si="3"/>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2"/>
        <v/>
      </c>
      <c r="H69" s="432" t="str">
        <f t="shared" si="3"/>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2"/>
        <v/>
      </c>
      <c r="H70" s="432" t="str">
        <f t="shared" si="3"/>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2"/>
        <v/>
      </c>
      <c r="H71" s="432" t="str">
        <f t="shared" si="3"/>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2"/>
        <v/>
      </c>
      <c r="H72" s="432" t="str">
        <f t="shared" si="3"/>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2"/>
        <v/>
      </c>
      <c r="H73" s="432" t="str">
        <f t="shared" si="3"/>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2"/>
        <v/>
      </c>
      <c r="H74" s="432" t="str">
        <f t="shared" si="3"/>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2"/>
        <v/>
      </c>
      <c r="H75" s="432" t="str">
        <f t="shared" si="3"/>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2"/>
        <v/>
      </c>
      <c r="H76" s="432" t="str">
        <f t="shared" si="3"/>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2"/>
        <v/>
      </c>
      <c r="H77" s="432" t="str">
        <f t="shared" si="3"/>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2"/>
        <v/>
      </c>
      <c r="H78" s="432" t="str">
        <f t="shared" si="3"/>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2"/>
        <v/>
      </c>
      <c r="H79" s="432" t="str">
        <f t="shared" si="3"/>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4">IF(D80&lt;&gt;"",C80*D80,"")</f>
        <v/>
      </c>
      <c r="H80" s="432" t="str">
        <f t="shared" ref="H80:H143" si="5">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4"/>
        <v/>
      </c>
      <c r="H81" s="432" t="str">
        <f t="shared" si="5"/>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4"/>
        <v/>
      </c>
      <c r="H82" s="432" t="str">
        <f t="shared" si="5"/>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4"/>
        <v/>
      </c>
      <c r="H83" s="432" t="str">
        <f t="shared" si="5"/>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4"/>
        <v/>
      </c>
      <c r="H84" s="432" t="str">
        <f t="shared" si="5"/>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4"/>
        <v/>
      </c>
      <c r="H85" s="432" t="str">
        <f t="shared" si="5"/>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4"/>
        <v/>
      </c>
      <c r="H86" s="432" t="str">
        <f t="shared" si="5"/>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4"/>
        <v/>
      </c>
      <c r="H87" s="432" t="str">
        <f t="shared" si="5"/>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4"/>
        <v/>
      </c>
      <c r="H88" s="432" t="str">
        <f t="shared" si="5"/>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4"/>
        <v/>
      </c>
      <c r="H89" s="432" t="str">
        <f t="shared" si="5"/>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4"/>
        <v/>
      </c>
      <c r="H90" s="432" t="str">
        <f t="shared" si="5"/>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4"/>
        <v/>
      </c>
      <c r="H91" s="432" t="str">
        <f t="shared" si="5"/>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4"/>
        <v/>
      </c>
      <c r="H92" s="432" t="str">
        <f t="shared" si="5"/>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4"/>
        <v/>
      </c>
      <c r="H93" s="432" t="str">
        <f t="shared" si="5"/>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4"/>
        <v/>
      </c>
      <c r="H94" s="432" t="str">
        <f t="shared" si="5"/>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4"/>
        <v/>
      </c>
      <c r="H95" s="432" t="str">
        <f t="shared" si="5"/>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4"/>
        <v/>
      </c>
      <c r="H96" s="432" t="str">
        <f t="shared" si="5"/>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4"/>
        <v/>
      </c>
      <c r="H97" s="432" t="str">
        <f t="shared" si="5"/>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4"/>
        <v/>
      </c>
      <c r="H98" s="432" t="str">
        <f t="shared" si="5"/>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4"/>
        <v/>
      </c>
      <c r="H99" s="432" t="str">
        <f t="shared" si="5"/>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4"/>
        <v/>
      </c>
      <c r="H100" s="432" t="str">
        <f t="shared" si="5"/>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4"/>
        <v/>
      </c>
      <c r="H101" s="432" t="str">
        <f t="shared" si="5"/>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4"/>
        <v/>
      </c>
      <c r="H102" s="432" t="str">
        <f t="shared" si="5"/>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4"/>
        <v/>
      </c>
      <c r="H103" s="432" t="str">
        <f t="shared" si="5"/>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4"/>
        <v/>
      </c>
      <c r="H104" s="432" t="str">
        <f t="shared" si="5"/>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4"/>
        <v/>
      </c>
      <c r="H105" s="432" t="str">
        <f t="shared" si="5"/>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4"/>
        <v/>
      </c>
      <c r="H106" s="432" t="str">
        <f t="shared" si="5"/>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4"/>
        <v/>
      </c>
      <c r="H107" s="432" t="str">
        <f t="shared" si="5"/>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4"/>
        <v/>
      </c>
      <c r="H108" s="432" t="str">
        <f t="shared" si="5"/>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4"/>
        <v/>
      </c>
      <c r="H109" s="432" t="str">
        <f t="shared" si="5"/>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4"/>
        <v/>
      </c>
      <c r="H110" s="432" t="str">
        <f t="shared" si="5"/>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4"/>
        <v/>
      </c>
      <c r="H111" s="432" t="str">
        <f t="shared" si="5"/>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4"/>
        <v/>
      </c>
      <c r="H112" s="432" t="str">
        <f t="shared" si="5"/>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4"/>
        <v/>
      </c>
      <c r="H113" s="432" t="str">
        <f t="shared" si="5"/>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4"/>
        <v/>
      </c>
      <c r="H114" s="432" t="str">
        <f t="shared" si="5"/>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4"/>
        <v/>
      </c>
      <c r="H115" s="432" t="str">
        <f t="shared" si="5"/>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4"/>
        <v/>
      </c>
      <c r="H116" s="432" t="str">
        <f t="shared" si="5"/>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4"/>
        <v/>
      </c>
      <c r="H117" s="432" t="str">
        <f t="shared" si="5"/>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4"/>
        <v/>
      </c>
      <c r="H118" s="432" t="str">
        <f t="shared" si="5"/>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4"/>
        <v/>
      </c>
      <c r="H119" s="432" t="str">
        <f t="shared" si="5"/>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4"/>
        <v/>
      </c>
      <c r="H120" s="432" t="str">
        <f t="shared" si="5"/>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4"/>
        <v/>
      </c>
      <c r="H121" s="432" t="str">
        <f t="shared" si="5"/>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4"/>
        <v/>
      </c>
      <c r="H122" s="432" t="str">
        <f t="shared" si="5"/>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4"/>
        <v/>
      </c>
      <c r="H123" s="432" t="str">
        <f t="shared" si="5"/>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4"/>
        <v/>
      </c>
      <c r="H124" s="432" t="str">
        <f t="shared" si="5"/>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4"/>
        <v/>
      </c>
      <c r="H125" s="432" t="str">
        <f t="shared" si="5"/>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4"/>
        <v/>
      </c>
      <c r="H126" s="432" t="str">
        <f t="shared" si="5"/>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4"/>
        <v/>
      </c>
      <c r="H127" s="432" t="str">
        <f t="shared" si="5"/>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4"/>
        <v/>
      </c>
      <c r="H128" s="432" t="str">
        <f t="shared" si="5"/>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4"/>
        <v/>
      </c>
      <c r="H129" s="432" t="str">
        <f t="shared" si="5"/>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4"/>
        <v/>
      </c>
      <c r="H130" s="432" t="str">
        <f t="shared" si="5"/>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4"/>
        <v/>
      </c>
      <c r="H131" s="432" t="str">
        <f t="shared" si="5"/>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4"/>
        <v/>
      </c>
      <c r="H132" s="432" t="str">
        <f t="shared" si="5"/>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4"/>
        <v/>
      </c>
      <c r="H133" s="432" t="str">
        <f t="shared" si="5"/>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4"/>
        <v/>
      </c>
      <c r="H134" s="432" t="str">
        <f t="shared" si="5"/>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4"/>
        <v/>
      </c>
      <c r="H135" s="432" t="str">
        <f t="shared" si="5"/>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4"/>
        <v/>
      </c>
      <c r="H136" s="432" t="str">
        <f t="shared" si="5"/>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4"/>
        <v/>
      </c>
      <c r="H137" s="432" t="str">
        <f t="shared" si="5"/>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4"/>
        <v/>
      </c>
      <c r="H138" s="432" t="str">
        <f t="shared" si="5"/>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4"/>
        <v/>
      </c>
      <c r="H139" s="432" t="str">
        <f t="shared" si="5"/>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4"/>
        <v/>
      </c>
      <c r="H140" s="432" t="str">
        <f t="shared" si="5"/>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4"/>
        <v/>
      </c>
      <c r="H141" s="432" t="str">
        <f t="shared" si="5"/>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4"/>
        <v/>
      </c>
      <c r="H142" s="432" t="str">
        <f t="shared" si="5"/>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4"/>
        <v/>
      </c>
      <c r="H143" s="432" t="str">
        <f t="shared" si="5"/>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6">IF(D144&lt;&gt;"",C144*D144,"")</f>
        <v/>
      </c>
      <c r="H144" s="432" t="str">
        <f t="shared" ref="H144:H192" si="7">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6"/>
        <v/>
      </c>
      <c r="H145" s="432" t="str">
        <f t="shared" si="7"/>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6"/>
        <v/>
      </c>
      <c r="H146" s="432" t="str">
        <f t="shared" si="7"/>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6"/>
        <v/>
      </c>
      <c r="H147" s="432" t="str">
        <f t="shared" si="7"/>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6"/>
        <v/>
      </c>
      <c r="H148" s="432" t="str">
        <f t="shared" si="7"/>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6"/>
        <v/>
      </c>
      <c r="H149" s="432" t="str">
        <f t="shared" si="7"/>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6"/>
        <v/>
      </c>
      <c r="H150" s="432" t="str">
        <f t="shared" si="7"/>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6"/>
        <v/>
      </c>
      <c r="H151" s="432" t="str">
        <f t="shared" si="7"/>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6"/>
        <v/>
      </c>
      <c r="H152" s="432" t="str">
        <f t="shared" si="7"/>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6"/>
        <v/>
      </c>
      <c r="H153" s="432" t="str">
        <f t="shared" si="7"/>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6"/>
        <v/>
      </c>
      <c r="H154" s="432" t="str">
        <f t="shared" si="7"/>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6"/>
        <v/>
      </c>
      <c r="H155" s="432" t="str">
        <f t="shared" si="7"/>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6"/>
        <v/>
      </c>
      <c r="H156" s="432" t="str">
        <f t="shared" si="7"/>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6"/>
        <v/>
      </c>
      <c r="H157" s="432" t="str">
        <f t="shared" si="7"/>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6"/>
        <v/>
      </c>
      <c r="H158" s="432" t="str">
        <f t="shared" si="7"/>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6"/>
        <v/>
      </c>
      <c r="H159" s="432" t="str">
        <f t="shared" si="7"/>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6"/>
        <v/>
      </c>
      <c r="H160" s="432" t="str">
        <f t="shared" si="7"/>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6"/>
        <v/>
      </c>
      <c r="H161" s="432" t="str">
        <f t="shared" si="7"/>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6"/>
        <v/>
      </c>
      <c r="H162" s="432" t="str">
        <f t="shared" si="7"/>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6"/>
        <v/>
      </c>
      <c r="H163" s="432" t="str">
        <f t="shared" si="7"/>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6"/>
        <v/>
      </c>
      <c r="H164" s="432" t="str">
        <f t="shared" si="7"/>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6"/>
        <v/>
      </c>
      <c r="H165" s="432" t="str">
        <f t="shared" si="7"/>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6"/>
        <v/>
      </c>
      <c r="H166" s="432" t="str">
        <f t="shared" si="7"/>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6"/>
        <v/>
      </c>
      <c r="H167" s="432" t="str">
        <f t="shared" si="7"/>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6"/>
        <v/>
      </c>
      <c r="H168" s="432" t="str">
        <f t="shared" si="7"/>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6"/>
        <v/>
      </c>
      <c r="H169" s="432" t="str">
        <f t="shared" si="7"/>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6"/>
        <v/>
      </c>
      <c r="H170" s="432" t="str">
        <f t="shared" si="7"/>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6"/>
        <v/>
      </c>
      <c r="H171" s="432" t="str">
        <f t="shared" si="7"/>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6"/>
        <v/>
      </c>
      <c r="H172" s="432" t="str">
        <f t="shared" si="7"/>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6"/>
        <v/>
      </c>
      <c r="H173" s="432" t="str">
        <f t="shared" si="7"/>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6"/>
        <v/>
      </c>
      <c r="H174" s="432" t="str">
        <f t="shared" si="7"/>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6"/>
        <v/>
      </c>
      <c r="H175" s="432" t="str">
        <f t="shared" si="7"/>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6"/>
        <v/>
      </c>
      <c r="H176" s="432" t="str">
        <f t="shared" si="7"/>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6"/>
        <v/>
      </c>
      <c r="H177" s="432" t="str">
        <f t="shared" si="7"/>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6"/>
        <v/>
      </c>
      <c r="H178" s="432" t="str">
        <f t="shared" si="7"/>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6"/>
        <v/>
      </c>
      <c r="H179" s="432" t="str">
        <f t="shared" si="7"/>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6"/>
        <v/>
      </c>
      <c r="H180" s="432" t="str">
        <f t="shared" si="7"/>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6"/>
        <v/>
      </c>
      <c r="H181" s="432" t="str">
        <f t="shared" si="7"/>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6"/>
        <v/>
      </c>
      <c r="H182" s="432" t="str">
        <f t="shared" si="7"/>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6"/>
        <v/>
      </c>
      <c r="H183" s="432" t="str">
        <f t="shared" si="7"/>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6"/>
        <v/>
      </c>
      <c r="H184" s="432" t="str">
        <f t="shared" si="7"/>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6"/>
        <v/>
      </c>
      <c r="H185" s="432" t="str">
        <f t="shared" si="7"/>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6"/>
        <v/>
      </c>
      <c r="H186" s="432" t="str">
        <f t="shared" si="7"/>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6"/>
        <v/>
      </c>
      <c r="H187" s="432" t="str">
        <f t="shared" si="7"/>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6"/>
        <v/>
      </c>
      <c r="H188" s="432" t="str">
        <f t="shared" si="7"/>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6"/>
        <v/>
      </c>
      <c r="H189" s="432" t="str">
        <f t="shared" si="7"/>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6"/>
        <v/>
      </c>
      <c r="H190" s="432" t="str">
        <f t="shared" si="7"/>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6"/>
        <v/>
      </c>
      <c r="H191" s="432" t="str">
        <f t="shared" si="7"/>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6"/>
        <v/>
      </c>
      <c r="H192" s="432" t="str">
        <f t="shared" si="7"/>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RXApDxN5DTPZ0uy3zwvsiAvG4O/LfvRV21H4OI4nz6fyyqFycwV13fmhl/tHPFOYfso3CxynlQqHuaxZznUmlQ==" saltValue="OBwApvfq6M+qDQ4pMI0zLg==" spinCount="100000" sheet="1" formatCells="0" formatColumns="0" formatRows="0" insertColumns="0" insertRows="0" insertHyperlinks="0"/>
  <mergeCells count="3">
    <mergeCell ref="A1:B1"/>
    <mergeCell ref="A2:B2"/>
    <mergeCell ref="D5:J7"/>
  </mergeCells>
  <conditionalFormatting sqref="A1:A2 A13:C13 A193:C1048576 A6:B12">
    <cfRule type="beginsWith" dxfId="439" priority="14" operator="beginsWith" text="COMPLETE">
      <formula>LEFT(A1,LEN("COMPLETE"))="COMPLETE"</formula>
    </cfRule>
    <cfRule type="containsText" dxfId="438" priority="15" operator="containsText" text="INCOMPLETE">
      <formula>NOT(ISERROR(SEARCH("INCOMPLETE",A1)))</formula>
    </cfRule>
  </conditionalFormatting>
  <conditionalFormatting sqref="C3:C12">
    <cfRule type="beginsWith" dxfId="437" priority="12" operator="beginsWith" text="COMPLETE">
      <formula>LEFT(C3,LEN("COMPLETE"))="COMPLETE"</formula>
    </cfRule>
    <cfRule type="containsText" dxfId="436" priority="13" operator="containsText" text="INCOMPLETE">
      <formula>NOT(ISERROR(SEARCH("INCOMPLETE",C3)))</formula>
    </cfRule>
  </conditionalFormatting>
  <conditionalFormatting sqref="C3">
    <cfRule type="containsText" dxfId="435" priority="11" operator="containsText" text="SHEET COMPLETE">
      <formula>NOT(ISERROR(SEARCH("SHEET COMPLETE",C3)))</formula>
    </cfRule>
  </conditionalFormatting>
  <conditionalFormatting sqref="K6">
    <cfRule type="beginsWith" dxfId="434" priority="9" operator="beginsWith" text="COMPLETE">
      <formula>LEFT(K6,LEN("COMPLETE"))="COMPLETE"</formula>
    </cfRule>
    <cfRule type="containsText" dxfId="433" priority="10" operator="containsText" text="INCOMPLETE">
      <formula>NOT(ISERROR(SEARCH("INCOMPLETE",K6)))</formula>
    </cfRule>
  </conditionalFormatting>
  <conditionalFormatting sqref="L16:L192 F16:F192 B16:B192">
    <cfRule type="expression" dxfId="432" priority="7">
      <formula>MOD(ROW(),2)&lt;&gt;0</formula>
    </cfRule>
    <cfRule type="expression" dxfId="431" priority="8">
      <formula>MOD(ROW(),2)=0</formula>
    </cfRule>
  </conditionalFormatting>
  <conditionalFormatting sqref="A1:XFD2 B3:XFD3 A4:XFD4 A12:XFD1048576 A9:C11 F9:XFD11 A8:XFD8 A5:C7 K5:XFD7">
    <cfRule type="expression" dxfId="430" priority="5">
      <formula>AND(_xlfn.ISFORMULA(A1),MOD(ROW(),2)=0)</formula>
    </cfRule>
    <cfRule type="expression" dxfId="429" priority="6">
      <formula>_xlfn.ISFORMULA(INDIRECT("rc",FALSE))</formula>
    </cfRule>
  </conditionalFormatting>
  <conditionalFormatting sqref="D9 D10:E11">
    <cfRule type="expression" dxfId="428" priority="3">
      <formula>AND(_xlfn.ISFORMULA(D9),MOD(ROW(),2)=0)</formula>
    </cfRule>
    <cfRule type="expression" dxfId="427" priority="4">
      <formula>_xlfn.ISFORMULA(INDIRECT("rc",FALSE))</formula>
    </cfRule>
  </conditionalFormatting>
  <conditionalFormatting sqref="D5:J7">
    <cfRule type="expression" dxfId="426" priority="1">
      <formula>AND(_xlfn.ISFORMULA(D5),MOD(ROW(),2)=0)</formula>
    </cfRule>
    <cfRule type="expression" dxfId="425" priority="2">
      <formula>_xlfn.ISFORMULA(INDIRECT("rc",FALSE))</formula>
    </cfRule>
  </conditionalFormatting>
  <dataValidations count="6">
    <dataValidation type="list" allowBlank="1" showInputMessage="1" showErrorMessage="1" sqref="B7" xr:uid="{0E5FB734-EB34-44DA-9DB5-93167238963E}">
      <formula1>"Select choice here,Design Team Project, E-IDEAS Project, Clubs+Chapters Project, Other Projects"</formula1>
    </dataValidation>
    <dataValidation type="list" allowBlank="1" showInputMessage="1" showErrorMessage="1" sqref="L16:L192" xr:uid="{0122AFB4-920A-46DA-8200-67809D5402EE}">
      <formula1>"Yes,No"</formula1>
    </dataValidation>
    <dataValidation type="list" allowBlank="1" showInputMessage="1" showErrorMessage="1" sqref="B3" xr:uid="{FAF21EB4-01CF-4B22-B11B-C52B1E00103B}">
      <formula1>"Select choice here, Yes"</formula1>
    </dataValidation>
    <dataValidation type="list" allowBlank="1" showErrorMessage="1" sqref="B16:B192" xr:uid="{F1C2ADCA-7C1A-44D0-8BFE-46845475E0DE}">
      <formula1>"Prototype, Competition,Administrative (Project-specific)"</formula1>
    </dataValidation>
    <dataValidation type="list" allowBlank="1" showInputMessage="1" showErrorMessage="1" sqref="S15:S192" xr:uid="{42C97B74-F8C9-48B5-B2D1-6EEB12FF0E0C}">
      <formula1>#REF!</formula1>
    </dataValidation>
    <dataValidation type="list" allowBlank="1" showInputMessage="1" showErrorMessage="1" sqref="B8" xr:uid="{47A4D01F-8E0C-4113-AE53-FE70C1699AC3}">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34981D1-47AD-4575-92ED-EDD3F0790A22}">
          <x14:formula1>
            <xm:f>'C:\Users\raiaank\Downloads\[TEAMNAME-Funding-Application-PAF-2022-2023-Term-2 (3).xlsx]dataval'!#REF!</xm:f>
          </x14:formula1>
          <xm:sqref>O193:O854</xm:sqref>
        </x14:dataValidation>
        <x14:dataValidation type="list" allowBlank="1" showErrorMessage="1" xr:uid="{C0CA137A-C9FE-445E-8396-377E850D8865}">
          <x14:formula1>
            <xm:f>'Group Information'!$A$19:$A$25</xm:f>
          </x14:formula1>
          <xm:sqref>F16:F192</xm:sqref>
        </x14:dataValidation>
        <x14:dataValidation type="list" allowBlank="1" showErrorMessage="1" xr:uid="{6F9AFCC3-EC0E-45E2-9B88-45DCB37F48DE}">
          <x14:formula1>
            <xm:f>'C:\Users\raiaank\Downloads\[TEAMNAME-Funding-Application-PAF-2022-2023-Term-2 (3).xlsx]dataval'!#REF!</xm:f>
          </x14:formula1>
          <xm:sqref>U193:U752 U14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208-EB56-4FF3-BC40-B50D88641FB2}">
  <sheetPr codeName="Sheet8">
    <tabColor theme="8"/>
  </sheetPr>
  <dimension ref="A1:X1021"/>
  <sheetViews>
    <sheetView zoomScale="71" zoomScaleNormal="71" workbookViewId="0">
      <selection activeCell="G16" sqref="G16"/>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116</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4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184"/>
      <c r="C6" s="307"/>
      <c r="D6" s="643"/>
      <c r="E6" s="644"/>
      <c r="F6" s="644"/>
      <c r="G6" s="644"/>
      <c r="H6" s="644"/>
      <c r="I6" s="644"/>
      <c r="J6" s="645"/>
      <c r="K6" s="306"/>
      <c r="L6" s="294"/>
      <c r="M6" s="294"/>
      <c r="N6" s="151"/>
      <c r="T6" s="151"/>
      <c r="U6" s="151"/>
      <c r="V6" s="151"/>
      <c r="W6" s="151"/>
    </row>
    <row r="7" spans="1:24" ht="15" customHeight="1" x14ac:dyDescent="0.3">
      <c r="A7" s="154" t="s">
        <v>92</v>
      </c>
      <c r="B7" s="323" t="s">
        <v>8</v>
      </c>
      <c r="C7" s="307"/>
      <c r="D7" s="646"/>
      <c r="E7" s="647"/>
      <c r="F7" s="647"/>
      <c r="G7" s="647"/>
      <c r="H7" s="647"/>
      <c r="I7" s="647"/>
      <c r="J7" s="648"/>
      <c r="K7" s="306"/>
      <c r="L7" s="294"/>
      <c r="M7" s="294"/>
      <c r="N7" s="151"/>
      <c r="T7" s="151"/>
      <c r="U7" s="151"/>
      <c r="V7" s="151"/>
      <c r="W7" s="151"/>
    </row>
    <row r="8" spans="1:24" ht="15" customHeight="1" thickBot="1" x14ac:dyDescent="0.35">
      <c r="A8" s="154" t="s">
        <v>93</v>
      </c>
      <c r="B8" s="323" t="s">
        <v>8</v>
      </c>
      <c r="C8" s="307"/>
      <c r="D8" s="151"/>
      <c r="E8" s="305"/>
      <c r="F8" s="305"/>
      <c r="G8" s="305"/>
      <c r="H8" s="157"/>
      <c r="I8" s="157"/>
      <c r="J8" s="157"/>
      <c r="K8" s="306"/>
      <c r="L8" s="294"/>
      <c r="M8" s="294"/>
      <c r="N8" s="151"/>
      <c r="T8" s="151"/>
      <c r="U8" s="151"/>
      <c r="V8" s="151"/>
      <c r="W8" s="151"/>
    </row>
    <row r="9" spans="1:24" ht="15" customHeight="1" x14ac:dyDescent="0.3">
      <c r="A9" s="154" t="s">
        <v>94</v>
      </c>
      <c r="B9" s="185"/>
      <c r="C9" s="307"/>
      <c r="D9" s="388" t="s">
        <v>2</v>
      </c>
      <c r="E9" s="389"/>
      <c r="F9" s="305"/>
      <c r="G9" s="305"/>
      <c r="H9" s="157"/>
      <c r="I9" s="157"/>
      <c r="J9" s="157"/>
      <c r="K9" s="306"/>
      <c r="L9" s="294"/>
      <c r="M9" s="294"/>
      <c r="N9" s="151"/>
      <c r="T9" s="151"/>
      <c r="U9" s="151"/>
      <c r="V9" s="151"/>
      <c r="W9" s="151"/>
    </row>
    <row r="10" spans="1:24" ht="15" customHeight="1" x14ac:dyDescent="0.3">
      <c r="A10" s="154" t="s">
        <v>95</v>
      </c>
      <c r="B10" s="185"/>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185"/>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c r="B16" s="222"/>
      <c r="C16" s="223"/>
      <c r="D16" s="224"/>
      <c r="E16" s="224"/>
      <c r="F16" s="225"/>
      <c r="G16" s="432" t="str">
        <f t="shared" ref="G16:G27" si="0">IF(D16&lt;&gt;"",C16*D16,"")</f>
        <v/>
      </c>
      <c r="H16" s="432" t="str">
        <f t="shared" ref="H16:H27" si="1">IF(D16&lt;&gt;"",G16+E16,"")</f>
        <v/>
      </c>
      <c r="I16" s="432" t="str">
        <f>IF(G16&lt;&gt;"",G16*VLOOKUP(F16,'Group Information'!$A$19:$B$25,2,0),"")</f>
        <v/>
      </c>
      <c r="J16" s="432" t="str">
        <f>IF(H16&lt;&gt;"",H16*VLOOKUP(F16,'Group Information'!$A$19:$B$25,2,0),"")</f>
        <v/>
      </c>
      <c r="K16" s="226"/>
      <c r="L16" s="227"/>
      <c r="M16" s="228"/>
      <c r="N16" s="222"/>
      <c r="Q16" s="150"/>
      <c r="S16" s="147"/>
      <c r="T16" s="149"/>
    </row>
    <row r="17" spans="1:20" x14ac:dyDescent="0.35">
      <c r="A17" s="222"/>
      <c r="B17" s="222"/>
      <c r="C17" s="223"/>
      <c r="D17" s="224"/>
      <c r="E17" s="224"/>
      <c r="F17" s="225"/>
      <c r="G17" s="432" t="str">
        <f t="shared" si="0"/>
        <v/>
      </c>
      <c r="H17" s="432" t="str">
        <f t="shared" si="1"/>
        <v/>
      </c>
      <c r="I17" s="432" t="str">
        <f>IF(G17&lt;&gt;"",G17*VLOOKUP(F17,'Group Information'!$A$19:$B$25,2,0),"")</f>
        <v/>
      </c>
      <c r="J17" s="432" t="str">
        <f>IF(H17&lt;&gt;"",H17*VLOOKUP(F17,'Group Information'!$A$19:$B$25,2,0),"")</f>
        <v/>
      </c>
      <c r="K17" s="226"/>
      <c r="L17" s="227"/>
      <c r="M17" s="228"/>
      <c r="N17" s="222"/>
      <c r="Q17" s="150"/>
      <c r="S17" s="147"/>
      <c r="T17" s="149"/>
    </row>
    <row r="18" spans="1:20" x14ac:dyDescent="0.35">
      <c r="A18" s="222"/>
      <c r="B18" s="222"/>
      <c r="C18" s="223"/>
      <c r="D18" s="224"/>
      <c r="E18" s="224"/>
      <c r="F18" s="225"/>
      <c r="G18" s="432" t="str">
        <f t="shared" si="0"/>
        <v/>
      </c>
      <c r="H18" s="432" t="str">
        <f t="shared" si="1"/>
        <v/>
      </c>
      <c r="I18" s="432" t="str">
        <f>IF(G18&lt;&gt;"",G18*VLOOKUP(F18,'Group Information'!$A$19:$B$25,2,0),"")</f>
        <v/>
      </c>
      <c r="J18" s="432" t="str">
        <f>IF(H18&lt;&gt;"",H18*VLOOKUP(F18,'Group Information'!$A$19:$B$25,2,0),"")</f>
        <v/>
      </c>
      <c r="K18" s="226"/>
      <c r="L18" s="227"/>
      <c r="M18" s="228"/>
      <c r="N18" s="222"/>
      <c r="Q18" s="150"/>
      <c r="S18" s="147"/>
      <c r="T18" s="149"/>
    </row>
    <row r="19" spans="1:20" x14ac:dyDescent="0.35">
      <c r="A19" s="222"/>
      <c r="B19" s="222"/>
      <c r="C19" s="223"/>
      <c r="D19" s="224"/>
      <c r="E19" s="224"/>
      <c r="F19" s="225"/>
      <c r="G19" s="432" t="str">
        <f t="shared" si="0"/>
        <v/>
      </c>
      <c r="H19" s="432" t="str">
        <f t="shared" si="1"/>
        <v/>
      </c>
      <c r="I19" s="432" t="str">
        <f>IF(G19&lt;&gt;"",G19*VLOOKUP(F19,'Group Information'!$A$19:$B$25,2,0),"")</f>
        <v/>
      </c>
      <c r="J19" s="432" t="str">
        <f>IF(H19&lt;&gt;"",H19*VLOOKUP(F19,'Group Information'!$A$19:$B$25,2,0),"")</f>
        <v/>
      </c>
      <c r="K19" s="226"/>
      <c r="L19" s="227"/>
      <c r="M19" s="228"/>
      <c r="N19" s="222"/>
      <c r="Q19" s="150"/>
      <c r="S19" s="147"/>
      <c r="T19" s="149"/>
    </row>
    <row r="20" spans="1:20" x14ac:dyDescent="0.35">
      <c r="A20" s="222"/>
      <c r="B20" s="222"/>
      <c r="C20" s="223"/>
      <c r="D20" s="224"/>
      <c r="E20" s="224"/>
      <c r="F20" s="225"/>
      <c r="G20" s="432" t="str">
        <f t="shared" si="0"/>
        <v/>
      </c>
      <c r="H20" s="432" t="str">
        <f t="shared" si="1"/>
        <v/>
      </c>
      <c r="I20" s="432" t="str">
        <f>IF(G20&lt;&gt;"",G20*VLOOKUP(F20,'Group Information'!$A$19:$B$25,2,0),"")</f>
        <v/>
      </c>
      <c r="J20" s="432" t="str">
        <f>IF(H20&lt;&gt;"",H20*VLOOKUP(F20,'Group Information'!$A$19:$B$25,2,0),"")</f>
        <v/>
      </c>
      <c r="K20" s="226"/>
      <c r="L20" s="227"/>
      <c r="M20" s="228"/>
      <c r="N20" s="222"/>
      <c r="Q20" s="150"/>
      <c r="S20" s="147"/>
      <c r="T20" s="149"/>
    </row>
    <row r="21" spans="1:20" x14ac:dyDescent="0.35">
      <c r="A21" s="222"/>
      <c r="B21" s="222"/>
      <c r="C21" s="223"/>
      <c r="D21" s="224"/>
      <c r="E21" s="224"/>
      <c r="F21" s="225"/>
      <c r="G21" s="432" t="str">
        <f t="shared" si="0"/>
        <v/>
      </c>
      <c r="H21" s="432" t="str">
        <f t="shared" si="1"/>
        <v/>
      </c>
      <c r="I21" s="432" t="str">
        <f>IF(G21&lt;&gt;"",G21*VLOOKUP(F21,'Group Information'!$A$19:$B$25,2,0),"")</f>
        <v/>
      </c>
      <c r="J21" s="432" t="str">
        <f>IF(H21&lt;&gt;"",H21*VLOOKUP(F21,'Group Information'!$A$19:$B$25,2,0),"")</f>
        <v/>
      </c>
      <c r="K21" s="226"/>
      <c r="L21" s="227"/>
      <c r="M21" s="228"/>
      <c r="N21" s="222"/>
      <c r="Q21" s="150"/>
      <c r="S21" s="147"/>
      <c r="T21" s="149"/>
    </row>
    <row r="22" spans="1:20" x14ac:dyDescent="0.35">
      <c r="A22" s="222"/>
      <c r="B22" s="222"/>
      <c r="C22" s="223"/>
      <c r="D22" s="224"/>
      <c r="E22" s="224"/>
      <c r="F22" s="225"/>
      <c r="G22" s="432" t="str">
        <f t="shared" si="0"/>
        <v/>
      </c>
      <c r="H22" s="432" t="str">
        <f t="shared" si="1"/>
        <v/>
      </c>
      <c r="I22" s="432" t="str">
        <f>IF(G22&lt;&gt;"",G22*VLOOKUP(F22,'Group Information'!$A$19:$B$25,2,0),"")</f>
        <v/>
      </c>
      <c r="J22" s="432" t="str">
        <f>IF(H22&lt;&gt;"",H22*VLOOKUP(F22,'Group Information'!$A$19:$B$25,2,0),"")</f>
        <v/>
      </c>
      <c r="K22" s="226"/>
      <c r="L22" s="227"/>
      <c r="M22" s="228"/>
      <c r="N22" s="222"/>
      <c r="Q22" s="150"/>
      <c r="S22" s="147"/>
      <c r="T22" s="149"/>
    </row>
    <row r="23" spans="1:20" x14ac:dyDescent="0.35">
      <c r="A23" s="222"/>
      <c r="B23" s="222"/>
      <c r="C23" s="223"/>
      <c r="D23" s="224"/>
      <c r="E23" s="224"/>
      <c r="F23" s="225"/>
      <c r="G23" s="432" t="str">
        <f t="shared" si="0"/>
        <v/>
      </c>
      <c r="H23" s="432" t="str">
        <f t="shared" si="1"/>
        <v/>
      </c>
      <c r="I23" s="432" t="str">
        <f>IF(G23&lt;&gt;"",G23*VLOOKUP(F23,'Group Information'!$A$19:$B$25,2,0),"")</f>
        <v/>
      </c>
      <c r="J23" s="432" t="str">
        <f>IF(H23&lt;&gt;"",H23*VLOOKUP(F23,'Group Information'!$A$19:$B$25,2,0),"")</f>
        <v/>
      </c>
      <c r="K23" s="226"/>
      <c r="L23" s="227"/>
      <c r="M23" s="228"/>
      <c r="N23" s="222"/>
      <c r="Q23" s="150"/>
      <c r="S23" s="147"/>
      <c r="T23" s="149"/>
    </row>
    <row r="24" spans="1:20" x14ac:dyDescent="0.35">
      <c r="A24" s="222"/>
      <c r="B24" s="222"/>
      <c r="C24" s="223"/>
      <c r="D24" s="224"/>
      <c r="E24" s="224"/>
      <c r="F24" s="225"/>
      <c r="G24" s="432" t="str">
        <f t="shared" si="0"/>
        <v/>
      </c>
      <c r="H24" s="432" t="str">
        <f t="shared" si="1"/>
        <v/>
      </c>
      <c r="I24" s="432" t="str">
        <f>IF(G24&lt;&gt;"",G24*VLOOKUP(F24,'Group Information'!$A$19:$B$25,2,0),"")</f>
        <v/>
      </c>
      <c r="J24" s="432" t="str">
        <f>IF(H24&lt;&gt;"",H24*VLOOKUP(F24,'Group Information'!$A$19:$B$25,2,0),"")</f>
        <v/>
      </c>
      <c r="K24" s="226"/>
      <c r="L24" s="227"/>
      <c r="M24" s="228"/>
      <c r="N24" s="222"/>
      <c r="Q24" s="150"/>
      <c r="S24" s="147"/>
      <c r="T24" s="149"/>
    </row>
    <row r="25" spans="1:20" x14ac:dyDescent="0.35">
      <c r="A25" s="222"/>
      <c r="B25" s="222"/>
      <c r="C25" s="223"/>
      <c r="D25" s="224"/>
      <c r="E25" s="224"/>
      <c r="F25" s="225"/>
      <c r="G25" s="432" t="str">
        <f t="shared" si="0"/>
        <v/>
      </c>
      <c r="H25" s="432" t="str">
        <f t="shared" si="1"/>
        <v/>
      </c>
      <c r="I25" s="432" t="str">
        <f>IF(G25&lt;&gt;"",G25*VLOOKUP(F25,'Group Information'!$A$19:$B$25,2,0),"")</f>
        <v/>
      </c>
      <c r="J25" s="432" t="str">
        <f>IF(H25&lt;&gt;"",H25*VLOOKUP(F25,'Group Information'!$A$19:$B$25,2,0),"")</f>
        <v/>
      </c>
      <c r="K25" s="226"/>
      <c r="L25" s="227"/>
      <c r="M25" s="228"/>
      <c r="N25" s="222"/>
      <c r="Q25" s="150"/>
      <c r="S25" s="147"/>
      <c r="T25" s="149"/>
    </row>
    <row r="26" spans="1:20" x14ac:dyDescent="0.35">
      <c r="A26" s="222"/>
      <c r="B26" s="222"/>
      <c r="C26" s="223"/>
      <c r="D26" s="224"/>
      <c r="E26" s="224"/>
      <c r="F26" s="225"/>
      <c r="G26" s="432" t="str">
        <f t="shared" si="0"/>
        <v/>
      </c>
      <c r="H26" s="432" t="str">
        <f t="shared" si="1"/>
        <v/>
      </c>
      <c r="I26" s="432" t="str">
        <f>IF(G26&lt;&gt;"",G26*VLOOKUP(F26,'Group Information'!$A$19:$B$25,2,0),"")</f>
        <v/>
      </c>
      <c r="J26" s="432" t="str">
        <f>IF(H26&lt;&gt;"",H26*VLOOKUP(F26,'Group Information'!$A$19:$B$25,2,0),"")</f>
        <v/>
      </c>
      <c r="K26" s="226"/>
      <c r="L26" s="227"/>
      <c r="M26" s="228"/>
      <c r="N26" s="222"/>
      <c r="Q26" s="150"/>
      <c r="S26" s="147"/>
      <c r="T26" s="149"/>
    </row>
    <row r="27" spans="1:20" x14ac:dyDescent="0.35">
      <c r="A27" s="222"/>
      <c r="B27" s="222"/>
      <c r="C27" s="223"/>
      <c r="D27" s="224"/>
      <c r="E27" s="224"/>
      <c r="F27" s="225"/>
      <c r="G27" s="432" t="str">
        <f t="shared" si="0"/>
        <v/>
      </c>
      <c r="H27" s="432" t="str">
        <f t="shared" si="1"/>
        <v/>
      </c>
      <c r="I27" s="432" t="str">
        <f>IF(G27&lt;&gt;"",G27*VLOOKUP(F27,'Group Information'!$A$19:$B$25,2,0),"")</f>
        <v/>
      </c>
      <c r="J27" s="432" t="str">
        <f>IF(H27&lt;&gt;"",H27*VLOOKUP(F27,'Group Information'!$A$19:$B$25,2,0),"")</f>
        <v/>
      </c>
      <c r="K27" s="226"/>
      <c r="L27" s="227"/>
      <c r="M27" s="228"/>
      <c r="N27" s="222"/>
      <c r="Q27" s="150"/>
      <c r="S27" s="147"/>
      <c r="T27" s="149"/>
    </row>
    <row r="28" spans="1:20" x14ac:dyDescent="0.35">
      <c r="A28" s="222"/>
      <c r="B28" s="222"/>
      <c r="C28" s="223"/>
      <c r="D28" s="224"/>
      <c r="E28" s="224"/>
      <c r="F28" s="225"/>
      <c r="G28" s="432" t="str">
        <f t="shared" ref="G28:G79" si="2">IF(D28&lt;&gt;"",C28*D28,"")</f>
        <v/>
      </c>
      <c r="H28" s="432" t="str">
        <f t="shared" ref="H28:H79" si="3">IF(D28&lt;&gt;"",G28+E28,"")</f>
        <v/>
      </c>
      <c r="I28" s="432" t="str">
        <f>IF(G28&lt;&gt;"",G28*VLOOKUP(F28,'Group Information'!$A$19:$B$25,2,0),"")</f>
        <v/>
      </c>
      <c r="J28" s="432" t="str">
        <f>IF(H28&lt;&gt;"",H28*VLOOKUP(F28,'Group Information'!$A$19:$B$25,2,0),"")</f>
        <v/>
      </c>
      <c r="K28" s="226"/>
      <c r="L28" s="227"/>
      <c r="M28" s="228"/>
      <c r="N28" s="222"/>
      <c r="Q28" s="150"/>
      <c r="S28" s="147"/>
      <c r="T28" s="149"/>
    </row>
    <row r="29" spans="1:20" x14ac:dyDescent="0.35">
      <c r="A29" s="222"/>
      <c r="B29" s="222"/>
      <c r="C29" s="223"/>
      <c r="D29" s="224"/>
      <c r="E29" s="224"/>
      <c r="F29" s="225"/>
      <c r="G29" s="432" t="str">
        <f t="shared" si="2"/>
        <v/>
      </c>
      <c r="H29" s="432" t="str">
        <f t="shared" si="3"/>
        <v/>
      </c>
      <c r="I29" s="432" t="str">
        <f>IF(G29&lt;&gt;"",G29*VLOOKUP(F29,'Group Information'!$A$19:$B$25,2,0),"")</f>
        <v/>
      </c>
      <c r="J29" s="432" t="str">
        <f>IF(H29&lt;&gt;"",H29*VLOOKUP(F29,'Group Information'!$A$19:$B$25,2,0),"")</f>
        <v/>
      </c>
      <c r="K29" s="226"/>
      <c r="L29" s="227"/>
      <c r="M29" s="228"/>
      <c r="N29" s="222"/>
      <c r="Q29" s="150"/>
      <c r="S29" s="147"/>
      <c r="T29" s="149"/>
    </row>
    <row r="30" spans="1:20" x14ac:dyDescent="0.35">
      <c r="A30" s="222"/>
      <c r="B30" s="222"/>
      <c r="C30" s="223"/>
      <c r="D30" s="224"/>
      <c r="E30" s="224"/>
      <c r="F30" s="225"/>
      <c r="G30" s="432" t="str">
        <f t="shared" si="2"/>
        <v/>
      </c>
      <c r="H30" s="432" t="str">
        <f t="shared" si="3"/>
        <v/>
      </c>
      <c r="I30" s="432" t="str">
        <f>IF(G30&lt;&gt;"",G30*VLOOKUP(F30,'Group Information'!$A$19:$B$25,2,0),"")</f>
        <v/>
      </c>
      <c r="J30" s="432" t="str">
        <f>IF(H30&lt;&gt;"",H30*VLOOKUP(F30,'Group Information'!$A$19:$B$25,2,0),"")</f>
        <v/>
      </c>
      <c r="K30" s="226"/>
      <c r="L30" s="227"/>
      <c r="M30" s="228"/>
      <c r="N30" s="222"/>
      <c r="Q30" s="150"/>
      <c r="S30" s="147"/>
      <c r="T30" s="149"/>
    </row>
    <row r="31" spans="1:20" x14ac:dyDescent="0.35">
      <c r="A31" s="222"/>
      <c r="B31" s="222"/>
      <c r="C31" s="223"/>
      <c r="D31" s="224"/>
      <c r="E31" s="224"/>
      <c r="F31" s="225"/>
      <c r="G31" s="432" t="str">
        <f t="shared" si="2"/>
        <v/>
      </c>
      <c r="H31" s="432" t="str">
        <f t="shared" si="3"/>
        <v/>
      </c>
      <c r="I31" s="432" t="str">
        <f>IF(G31&lt;&gt;"",G31*VLOOKUP(F31,'Group Information'!$A$19:$B$25,2,0),"")</f>
        <v/>
      </c>
      <c r="J31" s="432" t="str">
        <f>IF(H31&lt;&gt;"",H31*VLOOKUP(F31,'Group Information'!$A$19:$B$25,2,0),"")</f>
        <v/>
      </c>
      <c r="K31" s="226"/>
      <c r="L31" s="227"/>
      <c r="M31" s="228"/>
      <c r="N31" s="222"/>
      <c r="Q31" s="150"/>
      <c r="S31" s="147"/>
      <c r="T31" s="149"/>
    </row>
    <row r="32" spans="1:20" x14ac:dyDescent="0.35">
      <c r="A32" s="222"/>
      <c r="B32" s="222"/>
      <c r="C32" s="223"/>
      <c r="D32" s="224"/>
      <c r="E32" s="224"/>
      <c r="F32" s="225"/>
      <c r="G32" s="432" t="str">
        <f t="shared" si="2"/>
        <v/>
      </c>
      <c r="H32" s="432" t="str">
        <f t="shared" si="3"/>
        <v/>
      </c>
      <c r="I32" s="432" t="str">
        <f>IF(G32&lt;&gt;"",G32*VLOOKUP(F32,'Group Information'!$A$19:$B$25,2,0),"")</f>
        <v/>
      </c>
      <c r="J32" s="432" t="str">
        <f>IF(H32&lt;&gt;"",H32*VLOOKUP(F32,'Group Information'!$A$19:$B$25,2,0),"")</f>
        <v/>
      </c>
      <c r="K32" s="226"/>
      <c r="L32" s="227"/>
      <c r="M32" s="228"/>
      <c r="N32" s="222"/>
      <c r="Q32" s="150"/>
      <c r="S32" s="147"/>
      <c r="T32" s="149"/>
    </row>
    <row r="33" spans="1:20" x14ac:dyDescent="0.35">
      <c r="A33" s="222"/>
      <c r="B33" s="222"/>
      <c r="C33" s="223"/>
      <c r="D33" s="224"/>
      <c r="E33" s="224"/>
      <c r="F33" s="225"/>
      <c r="G33" s="432" t="str">
        <f t="shared" si="2"/>
        <v/>
      </c>
      <c r="H33" s="432" t="str">
        <f t="shared" si="3"/>
        <v/>
      </c>
      <c r="I33" s="432" t="str">
        <f>IF(G33&lt;&gt;"",G33*VLOOKUP(F33,'Group Information'!$A$19:$B$25,2,0),"")</f>
        <v/>
      </c>
      <c r="J33" s="432" t="str">
        <f>IF(H33&lt;&gt;"",H33*VLOOKUP(F33,'Group Information'!$A$19:$B$25,2,0),"")</f>
        <v/>
      </c>
      <c r="K33" s="226"/>
      <c r="L33" s="227"/>
      <c r="M33" s="228"/>
      <c r="N33" s="222"/>
      <c r="Q33" s="150"/>
      <c r="S33" s="147"/>
      <c r="T33" s="149"/>
    </row>
    <row r="34" spans="1:20" x14ac:dyDescent="0.35">
      <c r="A34" s="222"/>
      <c r="B34" s="222"/>
      <c r="C34" s="223"/>
      <c r="D34" s="224"/>
      <c r="E34" s="224"/>
      <c r="F34" s="225"/>
      <c r="G34" s="432" t="str">
        <f t="shared" si="2"/>
        <v/>
      </c>
      <c r="H34" s="432" t="str">
        <f t="shared" si="3"/>
        <v/>
      </c>
      <c r="I34" s="432" t="str">
        <f>IF(G34&lt;&gt;"",G34*VLOOKUP(F34,'Group Information'!$A$19:$B$25,2,0),"")</f>
        <v/>
      </c>
      <c r="J34" s="432" t="str">
        <f>IF(H34&lt;&gt;"",H34*VLOOKUP(F34,'Group Information'!$A$19:$B$25,2,0),"")</f>
        <v/>
      </c>
      <c r="K34" s="226"/>
      <c r="L34" s="227"/>
      <c r="M34" s="228"/>
      <c r="N34" s="222"/>
      <c r="Q34" s="150"/>
      <c r="S34" s="147"/>
      <c r="T34" s="149"/>
    </row>
    <row r="35" spans="1:20" x14ac:dyDescent="0.35">
      <c r="A35" s="222"/>
      <c r="B35" s="222"/>
      <c r="C35" s="223"/>
      <c r="D35" s="224"/>
      <c r="E35" s="224"/>
      <c r="F35" s="225"/>
      <c r="G35" s="432" t="str">
        <f t="shared" si="2"/>
        <v/>
      </c>
      <c r="H35" s="432" t="str">
        <f t="shared" si="3"/>
        <v/>
      </c>
      <c r="I35" s="432" t="str">
        <f>IF(G35&lt;&gt;"",G35*VLOOKUP(F35,'Group Information'!$A$19:$B$25,2,0),"")</f>
        <v/>
      </c>
      <c r="J35" s="432" t="str">
        <f>IF(H35&lt;&gt;"",H35*VLOOKUP(F35,'Group Information'!$A$19:$B$25,2,0),"")</f>
        <v/>
      </c>
      <c r="K35" s="226"/>
      <c r="L35" s="227"/>
      <c r="M35" s="228"/>
      <c r="N35" s="222"/>
      <c r="Q35" s="150"/>
      <c r="S35" s="147"/>
      <c r="T35" s="149"/>
    </row>
    <row r="36" spans="1:20" x14ac:dyDescent="0.35">
      <c r="A36" s="222"/>
      <c r="B36" s="222"/>
      <c r="C36" s="223"/>
      <c r="D36" s="224"/>
      <c r="E36" s="224"/>
      <c r="F36" s="225"/>
      <c r="G36" s="432" t="str">
        <f t="shared" si="2"/>
        <v/>
      </c>
      <c r="H36" s="432" t="str">
        <f t="shared" si="3"/>
        <v/>
      </c>
      <c r="I36" s="432" t="str">
        <f>IF(G36&lt;&gt;"",G36*VLOOKUP(F36,'Group Information'!$A$19:$B$25,2,0),"")</f>
        <v/>
      </c>
      <c r="J36" s="432" t="str">
        <f>IF(H36&lt;&gt;"",H36*VLOOKUP(F36,'Group Information'!$A$19:$B$25,2,0),"")</f>
        <v/>
      </c>
      <c r="K36" s="226"/>
      <c r="L36" s="227"/>
      <c r="M36" s="228"/>
      <c r="N36" s="222"/>
      <c r="Q36" s="150"/>
      <c r="S36" s="147"/>
      <c r="T36" s="149"/>
    </row>
    <row r="37" spans="1:20" x14ac:dyDescent="0.35">
      <c r="A37" s="222"/>
      <c r="B37" s="222"/>
      <c r="C37" s="223"/>
      <c r="D37" s="224"/>
      <c r="E37" s="224"/>
      <c r="F37" s="225"/>
      <c r="G37" s="432" t="str">
        <f t="shared" si="2"/>
        <v/>
      </c>
      <c r="H37" s="432" t="str">
        <f t="shared" si="3"/>
        <v/>
      </c>
      <c r="I37" s="432" t="str">
        <f>IF(G37&lt;&gt;"",G37*VLOOKUP(F37,'Group Information'!$A$19:$B$25,2,0),"")</f>
        <v/>
      </c>
      <c r="J37" s="432" t="str">
        <f>IF(H37&lt;&gt;"",H37*VLOOKUP(F37,'Group Information'!$A$19:$B$25,2,0),"")</f>
        <v/>
      </c>
      <c r="K37" s="226"/>
      <c r="L37" s="227"/>
      <c r="M37" s="228"/>
      <c r="N37" s="222"/>
      <c r="Q37" s="150"/>
      <c r="S37" s="147"/>
      <c r="T37" s="149"/>
    </row>
    <row r="38" spans="1:20" x14ac:dyDescent="0.35">
      <c r="A38" s="222"/>
      <c r="B38" s="222"/>
      <c r="C38" s="223"/>
      <c r="D38" s="224"/>
      <c r="E38" s="224"/>
      <c r="F38" s="225"/>
      <c r="G38" s="432" t="str">
        <f t="shared" si="2"/>
        <v/>
      </c>
      <c r="H38" s="432" t="str">
        <f t="shared" si="3"/>
        <v/>
      </c>
      <c r="I38" s="432" t="str">
        <f>IF(G38&lt;&gt;"",G38*VLOOKUP(F38,'Group Information'!$A$19:$B$25,2,0),"")</f>
        <v/>
      </c>
      <c r="J38" s="432" t="str">
        <f>IF(H38&lt;&gt;"",H38*VLOOKUP(F38,'Group Information'!$A$19:$B$25,2,0),"")</f>
        <v/>
      </c>
      <c r="K38" s="226"/>
      <c r="L38" s="227"/>
      <c r="M38" s="228"/>
      <c r="N38" s="222"/>
      <c r="Q38" s="150"/>
      <c r="S38" s="147"/>
      <c r="T38" s="149"/>
    </row>
    <row r="39" spans="1:20" x14ac:dyDescent="0.35">
      <c r="A39" s="222"/>
      <c r="B39" s="222"/>
      <c r="C39" s="223"/>
      <c r="D39" s="224"/>
      <c r="E39" s="224"/>
      <c r="F39" s="225"/>
      <c r="G39" s="432" t="str">
        <f t="shared" si="2"/>
        <v/>
      </c>
      <c r="H39" s="432" t="str">
        <f t="shared" si="3"/>
        <v/>
      </c>
      <c r="I39" s="432" t="str">
        <f>IF(G39&lt;&gt;"",G39*VLOOKUP(F39,'Group Information'!$A$19:$B$25,2,0),"")</f>
        <v/>
      </c>
      <c r="J39" s="432" t="str">
        <f>IF(H39&lt;&gt;"",H39*VLOOKUP(F39,'Group Information'!$A$19:$B$25,2,0),"")</f>
        <v/>
      </c>
      <c r="K39" s="226"/>
      <c r="L39" s="227"/>
      <c r="M39" s="228"/>
      <c r="N39" s="222"/>
      <c r="Q39" s="150"/>
      <c r="S39" s="147"/>
      <c r="T39" s="149"/>
    </row>
    <row r="40" spans="1:20" x14ac:dyDescent="0.35">
      <c r="A40" s="222"/>
      <c r="B40" s="222"/>
      <c r="C40" s="223"/>
      <c r="D40" s="224"/>
      <c r="E40" s="224"/>
      <c r="F40" s="225"/>
      <c r="G40" s="432" t="str">
        <f t="shared" si="2"/>
        <v/>
      </c>
      <c r="H40" s="432" t="str">
        <f t="shared" si="3"/>
        <v/>
      </c>
      <c r="I40" s="432" t="str">
        <f>IF(G40&lt;&gt;"",G40*VLOOKUP(F40,'Group Information'!$A$19:$B$25,2,0),"")</f>
        <v/>
      </c>
      <c r="J40" s="432" t="str">
        <f>IF(H40&lt;&gt;"",H40*VLOOKUP(F40,'Group Information'!$A$19:$B$25,2,0),"")</f>
        <v/>
      </c>
      <c r="K40" s="226"/>
      <c r="L40" s="227"/>
      <c r="M40" s="228"/>
      <c r="N40" s="222"/>
      <c r="Q40" s="150"/>
      <c r="S40" s="147"/>
      <c r="T40" s="149"/>
    </row>
    <row r="41" spans="1:20" x14ac:dyDescent="0.35">
      <c r="A41" s="222"/>
      <c r="B41" s="222"/>
      <c r="C41" s="223"/>
      <c r="D41" s="224"/>
      <c r="E41" s="224"/>
      <c r="F41" s="225"/>
      <c r="G41" s="432" t="str">
        <f t="shared" si="2"/>
        <v/>
      </c>
      <c r="H41" s="432" t="str">
        <f t="shared" si="3"/>
        <v/>
      </c>
      <c r="I41" s="432" t="str">
        <f>IF(G41&lt;&gt;"",G41*VLOOKUP(F41,'Group Information'!$A$19:$B$25,2,0),"")</f>
        <v/>
      </c>
      <c r="J41" s="432" t="str">
        <f>IF(H41&lt;&gt;"",H41*VLOOKUP(F41,'Group Information'!$A$19:$B$25,2,0),"")</f>
        <v/>
      </c>
      <c r="K41" s="226"/>
      <c r="L41" s="227"/>
      <c r="M41" s="228"/>
      <c r="N41" s="222"/>
      <c r="Q41" s="150"/>
      <c r="S41" s="147"/>
      <c r="T41" s="149"/>
    </row>
    <row r="42" spans="1:20" x14ac:dyDescent="0.35">
      <c r="A42" s="222"/>
      <c r="B42" s="222"/>
      <c r="C42" s="223"/>
      <c r="D42" s="224"/>
      <c r="E42" s="224"/>
      <c r="F42" s="225"/>
      <c r="G42" s="432" t="str">
        <f t="shared" si="2"/>
        <v/>
      </c>
      <c r="H42" s="432" t="str">
        <f t="shared" si="3"/>
        <v/>
      </c>
      <c r="I42" s="432" t="str">
        <f>IF(G42&lt;&gt;"",G42*VLOOKUP(F42,'Group Information'!$A$19:$B$25,2,0),"")</f>
        <v/>
      </c>
      <c r="J42" s="432" t="str">
        <f>IF(H42&lt;&gt;"",H42*VLOOKUP(F42,'Group Information'!$A$19:$B$25,2,0),"")</f>
        <v/>
      </c>
      <c r="K42" s="226"/>
      <c r="L42" s="227"/>
      <c r="M42" s="228"/>
      <c r="N42" s="222"/>
      <c r="Q42" s="150"/>
      <c r="S42" s="147"/>
      <c r="T42" s="149"/>
    </row>
    <row r="43" spans="1:20" x14ac:dyDescent="0.35">
      <c r="A43" s="222"/>
      <c r="B43" s="222"/>
      <c r="C43" s="223"/>
      <c r="D43" s="224"/>
      <c r="E43" s="224"/>
      <c r="F43" s="225"/>
      <c r="G43" s="432" t="str">
        <f t="shared" si="2"/>
        <v/>
      </c>
      <c r="H43" s="432" t="str">
        <f t="shared" si="3"/>
        <v/>
      </c>
      <c r="I43" s="432" t="str">
        <f>IF(G43&lt;&gt;"",G43*VLOOKUP(F43,'Group Information'!$A$19:$B$25,2,0),"")</f>
        <v/>
      </c>
      <c r="J43" s="432" t="str">
        <f>IF(H43&lt;&gt;"",H43*VLOOKUP(F43,'Group Information'!$A$19:$B$25,2,0),"")</f>
        <v/>
      </c>
      <c r="K43" s="226"/>
      <c r="L43" s="227"/>
      <c r="M43" s="228"/>
      <c r="N43" s="222"/>
      <c r="Q43" s="150"/>
      <c r="S43" s="147"/>
      <c r="T43" s="149"/>
    </row>
    <row r="44" spans="1:20" x14ac:dyDescent="0.35">
      <c r="A44" s="222"/>
      <c r="B44" s="222"/>
      <c r="C44" s="223"/>
      <c r="D44" s="224"/>
      <c r="E44" s="224"/>
      <c r="F44" s="225"/>
      <c r="G44" s="432" t="str">
        <f t="shared" si="2"/>
        <v/>
      </c>
      <c r="H44" s="432" t="str">
        <f t="shared" si="3"/>
        <v/>
      </c>
      <c r="I44" s="432" t="str">
        <f>IF(G44&lt;&gt;"",G44*VLOOKUP(F44,'Group Information'!$A$19:$B$25,2,0),"")</f>
        <v/>
      </c>
      <c r="J44" s="432" t="str">
        <f>IF(H44&lt;&gt;"",H44*VLOOKUP(F44,'Group Information'!$A$19:$B$25,2,0),"")</f>
        <v/>
      </c>
      <c r="K44" s="226"/>
      <c r="L44" s="227"/>
      <c r="M44" s="228"/>
      <c r="N44" s="222"/>
      <c r="Q44" s="150"/>
      <c r="S44" s="147"/>
      <c r="T44" s="149"/>
    </row>
    <row r="45" spans="1:20" x14ac:dyDescent="0.35">
      <c r="A45" s="222"/>
      <c r="B45" s="222"/>
      <c r="C45" s="223"/>
      <c r="D45" s="224"/>
      <c r="E45" s="224"/>
      <c r="F45" s="225"/>
      <c r="G45" s="432" t="str">
        <f t="shared" si="2"/>
        <v/>
      </c>
      <c r="H45" s="432" t="str">
        <f t="shared" si="3"/>
        <v/>
      </c>
      <c r="I45" s="432" t="str">
        <f>IF(G45&lt;&gt;"",G45*VLOOKUP(F45,'Group Information'!$A$19:$B$25,2,0),"")</f>
        <v/>
      </c>
      <c r="J45" s="432" t="str">
        <f>IF(H45&lt;&gt;"",H45*VLOOKUP(F45,'Group Information'!$A$19:$B$25,2,0),"")</f>
        <v/>
      </c>
      <c r="K45" s="226"/>
      <c r="L45" s="227"/>
      <c r="M45" s="228"/>
      <c r="N45" s="222"/>
      <c r="Q45" s="150"/>
      <c r="S45" s="147"/>
      <c r="T45" s="149"/>
    </row>
    <row r="46" spans="1:20" x14ac:dyDescent="0.35">
      <c r="A46" s="222"/>
      <c r="B46" s="222"/>
      <c r="C46" s="223"/>
      <c r="D46" s="224"/>
      <c r="E46" s="224"/>
      <c r="F46" s="225"/>
      <c r="G46" s="432" t="str">
        <f t="shared" si="2"/>
        <v/>
      </c>
      <c r="H46" s="432" t="str">
        <f t="shared" si="3"/>
        <v/>
      </c>
      <c r="I46" s="432" t="str">
        <f>IF(G46&lt;&gt;"",G46*VLOOKUP(F46,'Group Information'!$A$19:$B$25,2,0),"")</f>
        <v/>
      </c>
      <c r="J46" s="432" t="str">
        <f>IF(H46&lt;&gt;"",H46*VLOOKUP(F46,'Group Information'!$A$19:$B$25,2,0),"")</f>
        <v/>
      </c>
      <c r="K46" s="226"/>
      <c r="L46" s="227"/>
      <c r="M46" s="228"/>
      <c r="N46" s="222"/>
      <c r="Q46" s="150"/>
      <c r="S46" s="147"/>
      <c r="T46" s="149"/>
    </row>
    <row r="47" spans="1:20" x14ac:dyDescent="0.35">
      <c r="A47" s="222"/>
      <c r="B47" s="222"/>
      <c r="C47" s="223"/>
      <c r="D47" s="224"/>
      <c r="E47" s="224"/>
      <c r="F47" s="225"/>
      <c r="G47" s="432" t="str">
        <f t="shared" si="2"/>
        <v/>
      </c>
      <c r="H47" s="432" t="str">
        <f t="shared" si="3"/>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2"/>
        <v/>
      </c>
      <c r="H48" s="432" t="str">
        <f t="shared" si="3"/>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2"/>
        <v/>
      </c>
      <c r="H49" s="432" t="str">
        <f t="shared" si="3"/>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2"/>
        <v/>
      </c>
      <c r="H50" s="432" t="str">
        <f t="shared" si="3"/>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2"/>
        <v/>
      </c>
      <c r="H51" s="432" t="str">
        <f t="shared" si="3"/>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2"/>
        <v/>
      </c>
      <c r="H52" s="432" t="str">
        <f t="shared" si="3"/>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2"/>
        <v/>
      </c>
      <c r="H53" s="432" t="str">
        <f t="shared" si="3"/>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2"/>
        <v/>
      </c>
      <c r="H54" s="432" t="str">
        <f t="shared" si="3"/>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2"/>
        <v/>
      </c>
      <c r="H55" s="432" t="str">
        <f t="shared" si="3"/>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2"/>
        <v/>
      </c>
      <c r="H56" s="432" t="str">
        <f t="shared" si="3"/>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2"/>
        <v/>
      </c>
      <c r="H57" s="432" t="str">
        <f t="shared" si="3"/>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2"/>
        <v/>
      </c>
      <c r="H58" s="432" t="str">
        <f t="shared" si="3"/>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2"/>
        <v/>
      </c>
      <c r="H59" s="432" t="str">
        <f t="shared" si="3"/>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2"/>
        <v/>
      </c>
      <c r="H60" s="432" t="str">
        <f t="shared" si="3"/>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2"/>
        <v/>
      </c>
      <c r="H61" s="432" t="str">
        <f t="shared" si="3"/>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2"/>
        <v/>
      </c>
      <c r="H62" s="432" t="str">
        <f t="shared" si="3"/>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2"/>
        <v/>
      </c>
      <c r="H63" s="432" t="str">
        <f t="shared" si="3"/>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2"/>
        <v/>
      </c>
      <c r="H64" s="432" t="str">
        <f t="shared" si="3"/>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2"/>
        <v/>
      </c>
      <c r="H65" s="432" t="str">
        <f t="shared" si="3"/>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2"/>
        <v/>
      </c>
      <c r="H66" s="432" t="str">
        <f t="shared" si="3"/>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2"/>
        <v/>
      </c>
      <c r="H67" s="432" t="str">
        <f t="shared" si="3"/>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2"/>
        <v/>
      </c>
      <c r="H68" s="432" t="str">
        <f t="shared" si="3"/>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2"/>
        <v/>
      </c>
      <c r="H69" s="432" t="str">
        <f t="shared" si="3"/>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2"/>
        <v/>
      </c>
      <c r="H70" s="432" t="str">
        <f t="shared" si="3"/>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2"/>
        <v/>
      </c>
      <c r="H71" s="432" t="str">
        <f t="shared" si="3"/>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2"/>
        <v/>
      </c>
      <c r="H72" s="432" t="str">
        <f t="shared" si="3"/>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2"/>
        <v/>
      </c>
      <c r="H73" s="432" t="str">
        <f t="shared" si="3"/>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2"/>
        <v/>
      </c>
      <c r="H74" s="432" t="str">
        <f t="shared" si="3"/>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2"/>
        <v/>
      </c>
      <c r="H75" s="432" t="str">
        <f t="shared" si="3"/>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2"/>
        <v/>
      </c>
      <c r="H76" s="432" t="str">
        <f t="shared" si="3"/>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2"/>
        <v/>
      </c>
      <c r="H77" s="432" t="str">
        <f t="shared" si="3"/>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2"/>
        <v/>
      </c>
      <c r="H78" s="432" t="str">
        <f t="shared" si="3"/>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2"/>
        <v/>
      </c>
      <c r="H79" s="432" t="str">
        <f t="shared" si="3"/>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4">IF(D80&lt;&gt;"",C80*D80,"")</f>
        <v/>
      </c>
      <c r="H80" s="432" t="str">
        <f t="shared" ref="H80:H143" si="5">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4"/>
        <v/>
      </c>
      <c r="H81" s="432" t="str">
        <f t="shared" si="5"/>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4"/>
        <v/>
      </c>
      <c r="H82" s="432" t="str">
        <f t="shared" si="5"/>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4"/>
        <v/>
      </c>
      <c r="H83" s="432" t="str">
        <f t="shared" si="5"/>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4"/>
        <v/>
      </c>
      <c r="H84" s="432" t="str">
        <f t="shared" si="5"/>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4"/>
        <v/>
      </c>
      <c r="H85" s="432" t="str">
        <f t="shared" si="5"/>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4"/>
        <v/>
      </c>
      <c r="H86" s="432" t="str">
        <f t="shared" si="5"/>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4"/>
        <v/>
      </c>
      <c r="H87" s="432" t="str">
        <f t="shared" si="5"/>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4"/>
        <v/>
      </c>
      <c r="H88" s="432" t="str">
        <f t="shared" si="5"/>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4"/>
        <v/>
      </c>
      <c r="H89" s="432" t="str">
        <f t="shared" si="5"/>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4"/>
        <v/>
      </c>
      <c r="H90" s="432" t="str">
        <f t="shared" si="5"/>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4"/>
        <v/>
      </c>
      <c r="H91" s="432" t="str">
        <f t="shared" si="5"/>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4"/>
        <v/>
      </c>
      <c r="H92" s="432" t="str">
        <f t="shared" si="5"/>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4"/>
        <v/>
      </c>
      <c r="H93" s="432" t="str">
        <f t="shared" si="5"/>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4"/>
        <v/>
      </c>
      <c r="H94" s="432" t="str">
        <f t="shared" si="5"/>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4"/>
        <v/>
      </c>
      <c r="H95" s="432" t="str">
        <f t="shared" si="5"/>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4"/>
        <v/>
      </c>
      <c r="H96" s="432" t="str">
        <f t="shared" si="5"/>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4"/>
        <v/>
      </c>
      <c r="H97" s="432" t="str">
        <f t="shared" si="5"/>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4"/>
        <v/>
      </c>
      <c r="H98" s="432" t="str">
        <f t="shared" si="5"/>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4"/>
        <v/>
      </c>
      <c r="H99" s="432" t="str">
        <f t="shared" si="5"/>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4"/>
        <v/>
      </c>
      <c r="H100" s="432" t="str">
        <f t="shared" si="5"/>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4"/>
        <v/>
      </c>
      <c r="H101" s="432" t="str">
        <f t="shared" si="5"/>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4"/>
        <v/>
      </c>
      <c r="H102" s="432" t="str">
        <f t="shared" si="5"/>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4"/>
        <v/>
      </c>
      <c r="H103" s="432" t="str">
        <f t="shared" si="5"/>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4"/>
        <v/>
      </c>
      <c r="H104" s="432" t="str">
        <f t="shared" si="5"/>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4"/>
        <v/>
      </c>
      <c r="H105" s="432" t="str">
        <f t="shared" si="5"/>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4"/>
        <v/>
      </c>
      <c r="H106" s="432" t="str">
        <f t="shared" si="5"/>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4"/>
        <v/>
      </c>
      <c r="H107" s="432" t="str">
        <f t="shared" si="5"/>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4"/>
        <v/>
      </c>
      <c r="H108" s="432" t="str">
        <f t="shared" si="5"/>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4"/>
        <v/>
      </c>
      <c r="H109" s="432" t="str">
        <f t="shared" si="5"/>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4"/>
        <v/>
      </c>
      <c r="H110" s="432" t="str">
        <f t="shared" si="5"/>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4"/>
        <v/>
      </c>
      <c r="H111" s="432" t="str">
        <f t="shared" si="5"/>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4"/>
        <v/>
      </c>
      <c r="H112" s="432" t="str">
        <f t="shared" si="5"/>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4"/>
        <v/>
      </c>
      <c r="H113" s="432" t="str">
        <f t="shared" si="5"/>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4"/>
        <v/>
      </c>
      <c r="H114" s="432" t="str">
        <f t="shared" si="5"/>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4"/>
        <v/>
      </c>
      <c r="H115" s="432" t="str">
        <f t="shared" si="5"/>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4"/>
        <v/>
      </c>
      <c r="H116" s="432" t="str">
        <f t="shared" si="5"/>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4"/>
        <v/>
      </c>
      <c r="H117" s="432" t="str">
        <f t="shared" si="5"/>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4"/>
        <v/>
      </c>
      <c r="H118" s="432" t="str">
        <f t="shared" si="5"/>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4"/>
        <v/>
      </c>
      <c r="H119" s="432" t="str">
        <f t="shared" si="5"/>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4"/>
        <v/>
      </c>
      <c r="H120" s="432" t="str">
        <f t="shared" si="5"/>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4"/>
        <v/>
      </c>
      <c r="H121" s="432" t="str">
        <f t="shared" si="5"/>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4"/>
        <v/>
      </c>
      <c r="H122" s="432" t="str">
        <f t="shared" si="5"/>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4"/>
        <v/>
      </c>
      <c r="H123" s="432" t="str">
        <f t="shared" si="5"/>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4"/>
        <v/>
      </c>
      <c r="H124" s="432" t="str">
        <f t="shared" si="5"/>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4"/>
        <v/>
      </c>
      <c r="H125" s="432" t="str">
        <f t="shared" si="5"/>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4"/>
        <v/>
      </c>
      <c r="H126" s="432" t="str">
        <f t="shared" si="5"/>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4"/>
        <v/>
      </c>
      <c r="H127" s="432" t="str">
        <f t="shared" si="5"/>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4"/>
        <v/>
      </c>
      <c r="H128" s="432" t="str">
        <f t="shared" si="5"/>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4"/>
        <v/>
      </c>
      <c r="H129" s="432" t="str">
        <f t="shared" si="5"/>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4"/>
        <v/>
      </c>
      <c r="H130" s="432" t="str">
        <f t="shared" si="5"/>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4"/>
        <v/>
      </c>
      <c r="H131" s="432" t="str">
        <f t="shared" si="5"/>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4"/>
        <v/>
      </c>
      <c r="H132" s="432" t="str">
        <f t="shared" si="5"/>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4"/>
        <v/>
      </c>
      <c r="H133" s="432" t="str">
        <f t="shared" si="5"/>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4"/>
        <v/>
      </c>
      <c r="H134" s="432" t="str">
        <f t="shared" si="5"/>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4"/>
        <v/>
      </c>
      <c r="H135" s="432" t="str">
        <f t="shared" si="5"/>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4"/>
        <v/>
      </c>
      <c r="H136" s="432" t="str">
        <f t="shared" si="5"/>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4"/>
        <v/>
      </c>
      <c r="H137" s="432" t="str">
        <f t="shared" si="5"/>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4"/>
        <v/>
      </c>
      <c r="H138" s="432" t="str">
        <f t="shared" si="5"/>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4"/>
        <v/>
      </c>
      <c r="H139" s="432" t="str">
        <f t="shared" si="5"/>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4"/>
        <v/>
      </c>
      <c r="H140" s="432" t="str">
        <f t="shared" si="5"/>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4"/>
        <v/>
      </c>
      <c r="H141" s="432" t="str">
        <f t="shared" si="5"/>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4"/>
        <v/>
      </c>
      <c r="H142" s="432" t="str">
        <f t="shared" si="5"/>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4"/>
        <v/>
      </c>
      <c r="H143" s="432" t="str">
        <f t="shared" si="5"/>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6">IF(D144&lt;&gt;"",C144*D144,"")</f>
        <v/>
      </c>
      <c r="H144" s="432" t="str">
        <f t="shared" ref="H144:H192" si="7">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6"/>
        <v/>
      </c>
      <c r="H145" s="432" t="str">
        <f t="shared" si="7"/>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6"/>
        <v/>
      </c>
      <c r="H146" s="432" t="str">
        <f t="shared" si="7"/>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6"/>
        <v/>
      </c>
      <c r="H147" s="432" t="str">
        <f t="shared" si="7"/>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6"/>
        <v/>
      </c>
      <c r="H148" s="432" t="str">
        <f t="shared" si="7"/>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6"/>
        <v/>
      </c>
      <c r="H149" s="432" t="str">
        <f t="shared" si="7"/>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6"/>
        <v/>
      </c>
      <c r="H150" s="432" t="str">
        <f t="shared" si="7"/>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6"/>
        <v/>
      </c>
      <c r="H151" s="432" t="str">
        <f t="shared" si="7"/>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6"/>
        <v/>
      </c>
      <c r="H152" s="432" t="str">
        <f t="shared" si="7"/>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6"/>
        <v/>
      </c>
      <c r="H153" s="432" t="str">
        <f t="shared" si="7"/>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6"/>
        <v/>
      </c>
      <c r="H154" s="432" t="str">
        <f t="shared" si="7"/>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6"/>
        <v/>
      </c>
      <c r="H155" s="432" t="str">
        <f t="shared" si="7"/>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6"/>
        <v/>
      </c>
      <c r="H156" s="432" t="str">
        <f t="shared" si="7"/>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6"/>
        <v/>
      </c>
      <c r="H157" s="432" t="str">
        <f t="shared" si="7"/>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6"/>
        <v/>
      </c>
      <c r="H158" s="432" t="str">
        <f t="shared" si="7"/>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6"/>
        <v/>
      </c>
      <c r="H159" s="432" t="str">
        <f t="shared" si="7"/>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6"/>
        <v/>
      </c>
      <c r="H160" s="432" t="str">
        <f t="shared" si="7"/>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6"/>
        <v/>
      </c>
      <c r="H161" s="432" t="str">
        <f t="shared" si="7"/>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6"/>
        <v/>
      </c>
      <c r="H162" s="432" t="str">
        <f t="shared" si="7"/>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6"/>
        <v/>
      </c>
      <c r="H163" s="432" t="str">
        <f t="shared" si="7"/>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6"/>
        <v/>
      </c>
      <c r="H164" s="432" t="str">
        <f t="shared" si="7"/>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6"/>
        <v/>
      </c>
      <c r="H165" s="432" t="str">
        <f t="shared" si="7"/>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6"/>
        <v/>
      </c>
      <c r="H166" s="432" t="str">
        <f t="shared" si="7"/>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6"/>
        <v/>
      </c>
      <c r="H167" s="432" t="str">
        <f t="shared" si="7"/>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6"/>
        <v/>
      </c>
      <c r="H168" s="432" t="str">
        <f t="shared" si="7"/>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6"/>
        <v/>
      </c>
      <c r="H169" s="432" t="str">
        <f t="shared" si="7"/>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6"/>
        <v/>
      </c>
      <c r="H170" s="432" t="str">
        <f t="shared" si="7"/>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6"/>
        <v/>
      </c>
      <c r="H171" s="432" t="str">
        <f t="shared" si="7"/>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6"/>
        <v/>
      </c>
      <c r="H172" s="432" t="str">
        <f t="shared" si="7"/>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6"/>
        <v/>
      </c>
      <c r="H173" s="432" t="str">
        <f t="shared" si="7"/>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6"/>
        <v/>
      </c>
      <c r="H174" s="432" t="str">
        <f t="shared" si="7"/>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6"/>
        <v/>
      </c>
      <c r="H175" s="432" t="str">
        <f t="shared" si="7"/>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6"/>
        <v/>
      </c>
      <c r="H176" s="432" t="str">
        <f t="shared" si="7"/>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6"/>
        <v/>
      </c>
      <c r="H177" s="432" t="str">
        <f t="shared" si="7"/>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6"/>
        <v/>
      </c>
      <c r="H178" s="432" t="str">
        <f t="shared" si="7"/>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6"/>
        <v/>
      </c>
      <c r="H179" s="432" t="str">
        <f t="shared" si="7"/>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6"/>
        <v/>
      </c>
      <c r="H180" s="432" t="str">
        <f t="shared" si="7"/>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6"/>
        <v/>
      </c>
      <c r="H181" s="432" t="str">
        <f t="shared" si="7"/>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6"/>
        <v/>
      </c>
      <c r="H182" s="432" t="str">
        <f t="shared" si="7"/>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6"/>
        <v/>
      </c>
      <c r="H183" s="432" t="str">
        <f t="shared" si="7"/>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6"/>
        <v/>
      </c>
      <c r="H184" s="432" t="str">
        <f t="shared" si="7"/>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6"/>
        <v/>
      </c>
      <c r="H185" s="432" t="str">
        <f t="shared" si="7"/>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6"/>
        <v/>
      </c>
      <c r="H186" s="432" t="str">
        <f t="shared" si="7"/>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6"/>
        <v/>
      </c>
      <c r="H187" s="432" t="str">
        <f t="shared" si="7"/>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6"/>
        <v/>
      </c>
      <c r="H188" s="432" t="str">
        <f t="shared" si="7"/>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6"/>
        <v/>
      </c>
      <c r="H189" s="432" t="str">
        <f t="shared" si="7"/>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6"/>
        <v/>
      </c>
      <c r="H190" s="432" t="str">
        <f t="shared" si="7"/>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6"/>
        <v/>
      </c>
      <c r="H191" s="432" t="str">
        <f t="shared" si="7"/>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6"/>
        <v/>
      </c>
      <c r="H192" s="432" t="str">
        <f t="shared" si="7"/>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bS4bg2BmUy+f64jKuzkdOf6ZU02y51hn1uI/wfH1l1aSsHpnuLoCPYOfXSvHCQsmZk+FMzVpxVv2diY7Pi6ywg==" saltValue="dOlLxxW0tFe4THRdOdUI7w==" spinCount="100000" sheet="1" formatCells="0" formatColumns="0" formatRows="0" insertColumns="0" insertRows="0" insertHyperlinks="0"/>
  <mergeCells count="3">
    <mergeCell ref="A1:B1"/>
    <mergeCell ref="A2:B2"/>
    <mergeCell ref="D5:J7"/>
  </mergeCells>
  <conditionalFormatting sqref="A1:A2 A13:C13 A193:C1048576 A6:B12">
    <cfRule type="beginsWith" dxfId="409" priority="14" operator="beginsWith" text="COMPLETE">
      <formula>LEFT(A1,LEN("COMPLETE"))="COMPLETE"</formula>
    </cfRule>
    <cfRule type="containsText" dxfId="408" priority="15" operator="containsText" text="INCOMPLETE">
      <formula>NOT(ISERROR(SEARCH("INCOMPLETE",A1)))</formula>
    </cfRule>
  </conditionalFormatting>
  <conditionalFormatting sqref="C3:C12">
    <cfRule type="beginsWith" dxfId="407" priority="12" operator="beginsWith" text="COMPLETE">
      <formula>LEFT(C3,LEN("COMPLETE"))="COMPLETE"</formula>
    </cfRule>
    <cfRule type="containsText" dxfId="406" priority="13" operator="containsText" text="INCOMPLETE">
      <formula>NOT(ISERROR(SEARCH("INCOMPLETE",C3)))</formula>
    </cfRule>
  </conditionalFormatting>
  <conditionalFormatting sqref="C3">
    <cfRule type="containsText" dxfId="405" priority="11" operator="containsText" text="SHEET COMPLETE">
      <formula>NOT(ISERROR(SEARCH("SHEET COMPLETE",C3)))</formula>
    </cfRule>
  </conditionalFormatting>
  <conditionalFormatting sqref="K6">
    <cfRule type="beginsWith" dxfId="404" priority="9" operator="beginsWith" text="COMPLETE">
      <formula>LEFT(K6,LEN("COMPLETE"))="COMPLETE"</formula>
    </cfRule>
    <cfRule type="containsText" dxfId="403" priority="10" operator="containsText" text="INCOMPLETE">
      <formula>NOT(ISERROR(SEARCH("INCOMPLETE",K6)))</formula>
    </cfRule>
  </conditionalFormatting>
  <conditionalFormatting sqref="L16:L192 F16:F192 B16:B192">
    <cfRule type="expression" dxfId="402" priority="7">
      <formula>MOD(ROW(),2)&lt;&gt;0</formula>
    </cfRule>
    <cfRule type="expression" dxfId="401" priority="8">
      <formula>MOD(ROW(),2)=0</formula>
    </cfRule>
  </conditionalFormatting>
  <conditionalFormatting sqref="A1:XFD2 B3:XFD3 A4:XFD4 A12:XFD1048576 A9:C11 F9:XFD11 A8:XFD8 A5:C7 K5:XFD7">
    <cfRule type="expression" dxfId="400" priority="5">
      <formula>AND(_xlfn.ISFORMULA(A1),MOD(ROW(),2)=0)</formula>
    </cfRule>
    <cfRule type="expression" dxfId="399" priority="6">
      <formula>_xlfn.ISFORMULA(INDIRECT("rc",FALSE))</formula>
    </cfRule>
  </conditionalFormatting>
  <conditionalFormatting sqref="D9 D10:E11">
    <cfRule type="expression" dxfId="398" priority="3">
      <formula>AND(_xlfn.ISFORMULA(D9),MOD(ROW(),2)=0)</formula>
    </cfRule>
    <cfRule type="expression" dxfId="397" priority="4">
      <formula>_xlfn.ISFORMULA(INDIRECT("rc",FALSE))</formula>
    </cfRule>
  </conditionalFormatting>
  <conditionalFormatting sqref="D5:J7">
    <cfRule type="expression" dxfId="396" priority="1">
      <formula>AND(_xlfn.ISFORMULA(D5),MOD(ROW(),2)=0)</formula>
    </cfRule>
    <cfRule type="expression" dxfId="395" priority="2">
      <formula>_xlfn.ISFORMULA(INDIRECT("rc",FALSE))</formula>
    </cfRule>
  </conditionalFormatting>
  <dataValidations count="6">
    <dataValidation type="list" allowBlank="1" showInputMessage="1" showErrorMessage="1" sqref="B8" xr:uid="{F7C6C4E5-A006-4229-A690-F0C275A481EC}">
      <formula1>"Select choice here, Yes, No"</formula1>
    </dataValidation>
    <dataValidation type="list" allowBlank="1" showInputMessage="1" showErrorMessage="1" sqref="S15:S192" xr:uid="{B7158A5A-0E7D-4062-80FE-318133D9228A}">
      <formula1>#REF!</formula1>
    </dataValidation>
    <dataValidation type="list" allowBlank="1" showErrorMessage="1" sqref="B16:B192" xr:uid="{A14E0E73-2486-464B-B232-440CA14A91DD}">
      <formula1>"Prototype, Competition,Administrative (Project-specific)"</formula1>
    </dataValidation>
    <dataValidation type="list" allowBlank="1" showInputMessage="1" showErrorMessage="1" sqref="B3" xr:uid="{4608A9B0-3FE6-45DE-9CC4-75C9B7979BD8}">
      <formula1>"Select choice here, Yes"</formula1>
    </dataValidation>
    <dataValidation type="list" allowBlank="1" showInputMessage="1" showErrorMessage="1" sqref="L16:L192" xr:uid="{C4574371-81AC-4DE2-9DF3-24F0CAB525E4}">
      <formula1>"Yes,No"</formula1>
    </dataValidation>
    <dataValidation type="list" allowBlank="1" showInputMessage="1" showErrorMessage="1" sqref="B7" xr:uid="{35150A69-8B45-4C4C-AE50-2338BA037173}">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98FBE5E3-72CE-4EE0-AD92-9289AAD4B01D}">
          <x14:formula1>
            <xm:f>'C:\Users\raiaank\Downloads\[TEAMNAME-Funding-Application-PAF-2022-2023-Term-2 (3).xlsx]dataval'!#REF!</xm:f>
          </x14:formula1>
          <xm:sqref>U193:U752 U14</xm:sqref>
        </x14:dataValidation>
        <x14:dataValidation type="list" allowBlank="1" showErrorMessage="1" xr:uid="{DCF3AB1C-E742-4BF7-A0C5-F0B090D29258}">
          <x14:formula1>
            <xm:f>'Group Information'!$A$19:$A$25</xm:f>
          </x14:formula1>
          <xm:sqref>F16:F192</xm:sqref>
        </x14:dataValidation>
        <x14:dataValidation type="list" allowBlank="1" showInputMessage="1" showErrorMessage="1" xr:uid="{CCE1E7E7-203C-49A0-91DA-857448F21DC4}">
          <x14:formula1>
            <xm:f>'C:\Users\raiaank\Downloads\[TEAMNAME-Funding-Application-PAF-2022-2023-Term-2 (3).xlsx]dataval'!#REF!</xm:f>
          </x14:formula1>
          <xm:sqref>O193:O854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CA42-4576-4275-AE6C-8AB7CDA6EE92}">
  <sheetPr codeName="Sheet13">
    <tabColor theme="8"/>
  </sheetPr>
  <dimension ref="A1:X1021"/>
  <sheetViews>
    <sheetView zoomScale="73" zoomScaleNormal="73" workbookViewId="0">
      <selection activeCell="I15" sqref="I15"/>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51" t="s">
        <v>117</v>
      </c>
      <c r="B1" s="652"/>
      <c r="C1" s="308"/>
      <c r="E1" s="148"/>
    </row>
    <row r="2" spans="1:24" ht="26.25" customHeight="1" x14ac:dyDescent="0.35">
      <c r="A2" s="649" t="s">
        <v>89</v>
      </c>
      <c r="B2" s="650"/>
      <c r="C2" s="309"/>
    </row>
    <row r="3" spans="1:24" ht="30.75" customHeight="1" x14ac:dyDescent="0.35">
      <c r="A3" s="310" t="str">
        <f>"I confirm the current sheet "&amp;CHAR(34)&amp;A1&amp;CHAR(34)&amp;" is correctly completed"</f>
        <v>I confirm the current sheet "Project 5 Application" is correctly completed</v>
      </c>
      <c r="B3" s="322" t="s">
        <v>8</v>
      </c>
      <c r="C3" s="307"/>
      <c r="L3" s="151"/>
      <c r="N3" s="151"/>
      <c r="T3" s="151"/>
      <c r="U3" s="151"/>
      <c r="V3" s="151"/>
      <c r="W3" s="151"/>
    </row>
    <row r="4" spans="1:24" ht="14.25" customHeight="1" x14ac:dyDescent="0.35">
      <c r="A4" s="152"/>
      <c r="B4" s="311"/>
      <c r="C4" s="307"/>
      <c r="D4" s="151"/>
      <c r="E4" s="151"/>
      <c r="F4" s="151"/>
      <c r="L4" s="151"/>
      <c r="N4" s="151"/>
      <c r="T4" s="151"/>
      <c r="U4" s="151"/>
      <c r="V4" s="151"/>
      <c r="W4" s="151"/>
    </row>
    <row r="5" spans="1:24" ht="14.25" customHeight="1" x14ac:dyDescent="0.35">
      <c r="A5" s="186" t="s">
        <v>90</v>
      </c>
      <c r="B5" s="312"/>
      <c r="C5" s="304"/>
      <c r="D5" s="640" t="s">
        <v>329</v>
      </c>
      <c r="E5" s="641"/>
      <c r="F5" s="641"/>
      <c r="G5" s="641"/>
      <c r="H5" s="641"/>
      <c r="I5" s="641"/>
      <c r="J5" s="642"/>
      <c r="K5" s="302"/>
      <c r="L5" s="303"/>
      <c r="M5" s="304"/>
      <c r="N5" s="151"/>
      <c r="T5" s="151"/>
      <c r="U5" s="151"/>
      <c r="V5" s="151"/>
      <c r="W5" s="151"/>
    </row>
    <row r="6" spans="1:24" ht="15" customHeight="1" x14ac:dyDescent="0.3">
      <c r="A6" s="153" t="s">
        <v>91</v>
      </c>
      <c r="B6" s="184"/>
      <c r="C6" s="307"/>
      <c r="D6" s="643"/>
      <c r="E6" s="644"/>
      <c r="F6" s="644"/>
      <c r="G6" s="644"/>
      <c r="H6" s="644"/>
      <c r="I6" s="644"/>
      <c r="J6" s="645"/>
      <c r="K6" s="306"/>
      <c r="L6" s="294"/>
      <c r="M6" s="294"/>
      <c r="N6" s="151"/>
      <c r="T6" s="151"/>
      <c r="U6" s="151"/>
      <c r="V6" s="151"/>
      <c r="W6" s="151"/>
    </row>
    <row r="7" spans="1:24" ht="15" customHeight="1" x14ac:dyDescent="0.3">
      <c r="A7" s="154" t="s">
        <v>92</v>
      </c>
      <c r="B7" s="323" t="s">
        <v>8</v>
      </c>
      <c r="C7" s="307"/>
      <c r="D7" s="646"/>
      <c r="E7" s="647"/>
      <c r="F7" s="647"/>
      <c r="G7" s="647"/>
      <c r="H7" s="647"/>
      <c r="I7" s="647"/>
      <c r="J7" s="648"/>
      <c r="K7" s="306"/>
      <c r="L7" s="294"/>
      <c r="M7" s="294"/>
      <c r="N7" s="151"/>
      <c r="T7" s="151"/>
      <c r="U7" s="151"/>
      <c r="V7" s="151"/>
      <c r="W7" s="151"/>
    </row>
    <row r="8" spans="1:24" ht="15" customHeight="1" thickBot="1" x14ac:dyDescent="0.35">
      <c r="A8" s="154" t="s">
        <v>93</v>
      </c>
      <c r="B8" s="323" t="s">
        <v>8</v>
      </c>
      <c r="C8" s="307"/>
      <c r="D8" s="151"/>
      <c r="E8" s="305"/>
      <c r="F8" s="305"/>
      <c r="G8" s="305"/>
      <c r="H8" s="157"/>
      <c r="I8" s="157"/>
      <c r="J8" s="157"/>
      <c r="K8" s="306"/>
      <c r="L8" s="294"/>
      <c r="M8" s="294"/>
      <c r="N8" s="151"/>
      <c r="T8" s="151"/>
      <c r="U8" s="151"/>
      <c r="V8" s="151"/>
      <c r="W8" s="151"/>
    </row>
    <row r="9" spans="1:24" ht="15" customHeight="1" x14ac:dyDescent="0.3">
      <c r="A9" s="154" t="s">
        <v>94</v>
      </c>
      <c r="B9" s="185"/>
      <c r="C9" s="307"/>
      <c r="D9" s="388" t="s">
        <v>2</v>
      </c>
      <c r="E9" s="389"/>
      <c r="F9" s="305"/>
      <c r="G9" s="305"/>
      <c r="H9" s="157"/>
      <c r="I9" s="157"/>
      <c r="J9" s="157"/>
      <c r="K9" s="306"/>
      <c r="L9" s="294"/>
      <c r="M9" s="294"/>
      <c r="N9" s="151"/>
      <c r="T9" s="151"/>
      <c r="U9" s="151"/>
      <c r="V9" s="151"/>
      <c r="W9" s="151"/>
    </row>
    <row r="10" spans="1:24" ht="15" customHeight="1" x14ac:dyDescent="0.3">
      <c r="A10" s="154" t="s">
        <v>95</v>
      </c>
      <c r="B10" s="185"/>
      <c r="C10" s="307"/>
      <c r="D10" s="390" t="s">
        <v>3</v>
      </c>
      <c r="E10" s="391" t="s">
        <v>4</v>
      </c>
      <c r="F10" s="305"/>
      <c r="G10" s="305"/>
      <c r="H10" s="157"/>
      <c r="I10" s="157"/>
      <c r="J10" s="157"/>
      <c r="K10" s="306"/>
      <c r="L10" s="294"/>
      <c r="M10" s="294"/>
      <c r="N10" s="151"/>
      <c r="T10" s="151"/>
      <c r="U10" s="151"/>
      <c r="V10" s="151"/>
      <c r="W10" s="151"/>
    </row>
    <row r="11" spans="1:24" ht="15" customHeight="1" thickBot="1" x14ac:dyDescent="0.35">
      <c r="A11" s="154" t="s">
        <v>96</v>
      </c>
      <c r="B11" s="185"/>
      <c r="C11" s="307"/>
      <c r="D11" s="392" t="s">
        <v>5</v>
      </c>
      <c r="E11" s="393" t="s">
        <v>6</v>
      </c>
      <c r="F11" s="305"/>
      <c r="G11" s="305"/>
      <c r="H11" s="157"/>
      <c r="I11" s="157"/>
      <c r="J11" s="157"/>
      <c r="K11" s="306"/>
      <c r="L11" s="294"/>
      <c r="M11" s="294"/>
      <c r="N11" s="151"/>
      <c r="T11" s="151"/>
      <c r="U11" s="151"/>
      <c r="V11" s="151"/>
      <c r="W11" s="151"/>
    </row>
    <row r="12" spans="1:24" ht="14.25" customHeight="1" x14ac:dyDescent="0.3">
      <c r="A12" s="155" t="s">
        <v>97</v>
      </c>
      <c r="B12" s="185"/>
      <c r="C12" s="307"/>
      <c r="D12" s="151"/>
      <c r="E12" s="305"/>
      <c r="F12" s="305"/>
      <c r="G12" s="305"/>
      <c r="H12" s="157"/>
      <c r="I12" s="157"/>
      <c r="J12" s="157"/>
      <c r="K12" s="306"/>
      <c r="L12" s="294"/>
      <c r="M12" s="294"/>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98</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99</v>
      </c>
      <c r="B15" s="19" t="s">
        <v>100</v>
      </c>
      <c r="C15" s="19" t="s">
        <v>101</v>
      </c>
      <c r="D15" s="19" t="s">
        <v>102</v>
      </c>
      <c r="E15" s="19" t="s">
        <v>103</v>
      </c>
      <c r="F15" s="19" t="s">
        <v>104</v>
      </c>
      <c r="G15" s="19" t="s">
        <v>105</v>
      </c>
      <c r="H15" s="19" t="s">
        <v>106</v>
      </c>
      <c r="I15" s="19" t="s">
        <v>107</v>
      </c>
      <c r="J15" s="19" t="s">
        <v>108</v>
      </c>
      <c r="K15" s="19" t="s">
        <v>109</v>
      </c>
      <c r="L15" s="19" t="s">
        <v>110</v>
      </c>
      <c r="M15" s="20" t="s">
        <v>111</v>
      </c>
      <c r="N15" s="281" t="s">
        <v>112</v>
      </c>
      <c r="O15" s="149"/>
      <c r="Q15" s="160"/>
      <c r="R15" s="161"/>
      <c r="S15" s="147"/>
      <c r="T15" s="149"/>
      <c r="V15" s="156"/>
    </row>
    <row r="16" spans="1:24" x14ac:dyDescent="0.35">
      <c r="A16" s="222"/>
      <c r="B16" s="222"/>
      <c r="C16" s="223"/>
      <c r="D16" s="224"/>
      <c r="E16" s="224"/>
      <c r="F16" s="225"/>
      <c r="G16" s="432" t="str">
        <f t="shared" ref="G16:G25" si="0">IF(D16&lt;&gt;"",C16*D16,"")</f>
        <v/>
      </c>
      <c r="H16" s="432" t="str">
        <f t="shared" ref="H16:H25" si="1">IF(D16&lt;&gt;"",G16+E16,"")</f>
        <v/>
      </c>
      <c r="I16" s="432" t="str">
        <f>IF(G16&lt;&gt;"",G16*VLOOKUP(F16,'Group Information'!$A$19:$B$25,2,0),"")</f>
        <v/>
      </c>
      <c r="J16" s="432" t="str">
        <f>IF(H16&lt;&gt;"",H16*VLOOKUP(F16,'Group Information'!$A$19:$B$25,2,0),"")</f>
        <v/>
      </c>
      <c r="K16" s="226"/>
      <c r="L16" s="227"/>
      <c r="M16" s="228"/>
      <c r="N16" s="222"/>
      <c r="Q16" s="150"/>
      <c r="S16" s="147"/>
      <c r="T16" s="149"/>
    </row>
    <row r="17" spans="1:20" x14ac:dyDescent="0.35">
      <c r="A17" s="222"/>
      <c r="B17" s="222"/>
      <c r="C17" s="223"/>
      <c r="D17" s="224"/>
      <c r="E17" s="224"/>
      <c r="F17" s="225"/>
      <c r="G17" s="432" t="str">
        <f t="shared" si="0"/>
        <v/>
      </c>
      <c r="H17" s="432" t="str">
        <f t="shared" si="1"/>
        <v/>
      </c>
      <c r="I17" s="432" t="str">
        <f>IF(G17&lt;&gt;"",G17*VLOOKUP(F17,'Group Information'!$A$19:$B$25,2,0),"")</f>
        <v/>
      </c>
      <c r="J17" s="432" t="str">
        <f>IF(H17&lt;&gt;"",H17*VLOOKUP(F17,'Group Information'!$A$19:$B$25,2,0),"")</f>
        <v/>
      </c>
      <c r="K17" s="226"/>
      <c r="L17" s="227"/>
      <c r="M17" s="228"/>
      <c r="N17" s="222"/>
      <c r="Q17" s="150"/>
      <c r="S17" s="147"/>
      <c r="T17" s="149"/>
    </row>
    <row r="18" spans="1:20" x14ac:dyDescent="0.35">
      <c r="A18" s="222"/>
      <c r="B18" s="222"/>
      <c r="C18" s="223"/>
      <c r="D18" s="224"/>
      <c r="E18" s="224"/>
      <c r="F18" s="225"/>
      <c r="G18" s="432" t="str">
        <f t="shared" si="0"/>
        <v/>
      </c>
      <c r="H18" s="432" t="str">
        <f t="shared" si="1"/>
        <v/>
      </c>
      <c r="I18" s="432" t="str">
        <f>IF(G18&lt;&gt;"",G18*VLOOKUP(F18,'Group Information'!$A$19:$B$25,2,0),"")</f>
        <v/>
      </c>
      <c r="J18" s="432" t="str">
        <f>IF(H18&lt;&gt;"",H18*VLOOKUP(F18,'Group Information'!$A$19:$B$25,2,0),"")</f>
        <v/>
      </c>
      <c r="K18" s="226"/>
      <c r="L18" s="227"/>
      <c r="M18" s="228"/>
      <c r="N18" s="222"/>
      <c r="Q18" s="150"/>
      <c r="S18" s="147"/>
      <c r="T18" s="149"/>
    </row>
    <row r="19" spans="1:20" x14ac:dyDescent="0.35">
      <c r="A19" s="222"/>
      <c r="B19" s="222"/>
      <c r="C19" s="223"/>
      <c r="D19" s="224"/>
      <c r="E19" s="224"/>
      <c r="F19" s="225"/>
      <c r="G19" s="432" t="str">
        <f t="shared" si="0"/>
        <v/>
      </c>
      <c r="H19" s="432" t="str">
        <f t="shared" si="1"/>
        <v/>
      </c>
      <c r="I19" s="432" t="str">
        <f>IF(G19&lt;&gt;"",G19*VLOOKUP(F19,'Group Information'!$A$19:$B$25,2,0),"")</f>
        <v/>
      </c>
      <c r="J19" s="432" t="str">
        <f>IF(H19&lt;&gt;"",H19*VLOOKUP(F19,'Group Information'!$A$19:$B$25,2,0),"")</f>
        <v/>
      </c>
      <c r="K19" s="226"/>
      <c r="L19" s="227"/>
      <c r="M19" s="228"/>
      <c r="N19" s="222"/>
      <c r="Q19" s="150"/>
      <c r="S19" s="147"/>
      <c r="T19" s="149"/>
    </row>
    <row r="20" spans="1:20" x14ac:dyDescent="0.35">
      <c r="A20" s="222"/>
      <c r="B20" s="222"/>
      <c r="C20" s="223"/>
      <c r="D20" s="224"/>
      <c r="E20" s="224"/>
      <c r="F20" s="225"/>
      <c r="G20" s="432" t="str">
        <f t="shared" si="0"/>
        <v/>
      </c>
      <c r="H20" s="432" t="str">
        <f t="shared" si="1"/>
        <v/>
      </c>
      <c r="I20" s="432" t="str">
        <f>IF(G20&lt;&gt;"",G20*VLOOKUP(F20,'Group Information'!$A$19:$B$25,2,0),"")</f>
        <v/>
      </c>
      <c r="J20" s="432" t="str">
        <f>IF(H20&lt;&gt;"",H20*VLOOKUP(F20,'Group Information'!$A$19:$B$25,2,0),"")</f>
        <v/>
      </c>
      <c r="K20" s="226"/>
      <c r="L20" s="227"/>
      <c r="M20" s="228"/>
      <c r="N20" s="222"/>
      <c r="Q20" s="150"/>
      <c r="S20" s="147"/>
      <c r="T20" s="149"/>
    </row>
    <row r="21" spans="1:20" x14ac:dyDescent="0.35">
      <c r="A21" s="222"/>
      <c r="B21" s="222"/>
      <c r="C21" s="223"/>
      <c r="D21" s="224"/>
      <c r="E21" s="224"/>
      <c r="F21" s="225"/>
      <c r="G21" s="432" t="str">
        <f t="shared" si="0"/>
        <v/>
      </c>
      <c r="H21" s="432" t="str">
        <f t="shared" si="1"/>
        <v/>
      </c>
      <c r="I21" s="432" t="str">
        <f>IF(G21&lt;&gt;"",G21*VLOOKUP(F21,'Group Information'!$A$19:$B$25,2,0),"")</f>
        <v/>
      </c>
      <c r="J21" s="432" t="str">
        <f>IF(H21&lt;&gt;"",H21*VLOOKUP(F21,'Group Information'!$A$19:$B$25,2,0),"")</f>
        <v/>
      </c>
      <c r="K21" s="226"/>
      <c r="L21" s="227"/>
      <c r="M21" s="228"/>
      <c r="N21" s="222"/>
      <c r="Q21" s="150"/>
      <c r="S21" s="147"/>
      <c r="T21" s="149"/>
    </row>
    <row r="22" spans="1:20" x14ac:dyDescent="0.35">
      <c r="A22" s="222"/>
      <c r="B22" s="222"/>
      <c r="C22" s="223"/>
      <c r="D22" s="224"/>
      <c r="E22" s="224"/>
      <c r="F22" s="225"/>
      <c r="G22" s="432" t="str">
        <f t="shared" si="0"/>
        <v/>
      </c>
      <c r="H22" s="432" t="str">
        <f t="shared" si="1"/>
        <v/>
      </c>
      <c r="I22" s="432" t="str">
        <f>IF(G22&lt;&gt;"",G22*VLOOKUP(F22,'Group Information'!$A$19:$B$25,2,0),"")</f>
        <v/>
      </c>
      <c r="J22" s="432" t="str">
        <f>IF(H22&lt;&gt;"",H22*VLOOKUP(F22,'Group Information'!$A$19:$B$25,2,0),"")</f>
        <v/>
      </c>
      <c r="K22" s="226"/>
      <c r="L22" s="227"/>
      <c r="M22" s="228"/>
      <c r="N22" s="222"/>
      <c r="Q22" s="150"/>
      <c r="S22" s="147"/>
      <c r="T22" s="149"/>
    </row>
    <row r="23" spans="1:20" x14ac:dyDescent="0.35">
      <c r="A23" s="222"/>
      <c r="B23" s="222"/>
      <c r="C23" s="223"/>
      <c r="D23" s="224"/>
      <c r="E23" s="224"/>
      <c r="F23" s="225"/>
      <c r="G23" s="432" t="str">
        <f t="shared" si="0"/>
        <v/>
      </c>
      <c r="H23" s="432" t="str">
        <f t="shared" si="1"/>
        <v/>
      </c>
      <c r="I23" s="432" t="str">
        <f>IF(G23&lt;&gt;"",G23*VLOOKUP(F23,'Group Information'!$A$19:$B$25,2,0),"")</f>
        <v/>
      </c>
      <c r="J23" s="432" t="str">
        <f>IF(H23&lt;&gt;"",H23*VLOOKUP(F23,'Group Information'!$A$19:$B$25,2,0),"")</f>
        <v/>
      </c>
      <c r="K23" s="226"/>
      <c r="L23" s="227"/>
      <c r="M23" s="228"/>
      <c r="N23" s="222"/>
      <c r="Q23" s="150"/>
      <c r="S23" s="147"/>
      <c r="T23" s="149"/>
    </row>
    <row r="24" spans="1:20" x14ac:dyDescent="0.35">
      <c r="A24" s="222"/>
      <c r="B24" s="222"/>
      <c r="C24" s="223"/>
      <c r="D24" s="224"/>
      <c r="E24" s="224"/>
      <c r="F24" s="225"/>
      <c r="G24" s="432" t="str">
        <f t="shared" si="0"/>
        <v/>
      </c>
      <c r="H24" s="432" t="str">
        <f t="shared" si="1"/>
        <v/>
      </c>
      <c r="I24" s="432" t="str">
        <f>IF(G24&lt;&gt;"",G24*VLOOKUP(F24,'Group Information'!$A$19:$B$25,2,0),"")</f>
        <v/>
      </c>
      <c r="J24" s="432" t="str">
        <f>IF(H24&lt;&gt;"",H24*VLOOKUP(F24,'Group Information'!$A$19:$B$25,2,0),"")</f>
        <v/>
      </c>
      <c r="K24" s="226"/>
      <c r="L24" s="227"/>
      <c r="M24" s="228"/>
      <c r="N24" s="222"/>
      <c r="Q24" s="150"/>
      <c r="S24" s="147"/>
      <c r="T24" s="149"/>
    </row>
    <row r="25" spans="1:20" x14ac:dyDescent="0.35">
      <c r="A25" s="222"/>
      <c r="B25" s="222"/>
      <c r="C25" s="223"/>
      <c r="D25" s="224"/>
      <c r="E25" s="224"/>
      <c r="F25" s="225"/>
      <c r="G25" s="432" t="str">
        <f t="shared" si="0"/>
        <v/>
      </c>
      <c r="H25" s="432" t="str">
        <f t="shared" si="1"/>
        <v/>
      </c>
      <c r="I25" s="432" t="str">
        <f>IF(G25&lt;&gt;"",G25*VLOOKUP(F25,'Group Information'!$A$19:$B$25,2,0),"")</f>
        <v/>
      </c>
      <c r="J25" s="432" t="str">
        <f>IF(H25&lt;&gt;"",H25*VLOOKUP(F25,'Group Information'!$A$19:$B$25,2,0),"")</f>
        <v/>
      </c>
      <c r="K25" s="226"/>
      <c r="L25" s="227"/>
      <c r="M25" s="228"/>
      <c r="N25" s="222"/>
      <c r="Q25" s="150"/>
      <c r="S25" s="147"/>
      <c r="T25" s="149"/>
    </row>
    <row r="26" spans="1:20" x14ac:dyDescent="0.35">
      <c r="A26" s="222"/>
      <c r="B26" s="222"/>
      <c r="C26" s="223"/>
      <c r="D26" s="224"/>
      <c r="E26" s="224"/>
      <c r="F26" s="225"/>
      <c r="G26" s="432" t="str">
        <f t="shared" ref="G26:G79" si="2">IF(D26&lt;&gt;"",C26*D26,"")</f>
        <v/>
      </c>
      <c r="H26" s="432" t="str">
        <f t="shared" ref="H26:H79" si="3">IF(D26&lt;&gt;"",G26+E26,"")</f>
        <v/>
      </c>
      <c r="I26" s="432" t="str">
        <f>IF(G26&lt;&gt;"",G26*VLOOKUP(F26,'Group Information'!$A$19:$B$25,2,0),"")</f>
        <v/>
      </c>
      <c r="J26" s="432" t="str">
        <f>IF(H26&lt;&gt;"",H26*VLOOKUP(F26,'Group Information'!$A$19:$B$25,2,0),"")</f>
        <v/>
      </c>
      <c r="K26" s="226"/>
      <c r="L26" s="227"/>
      <c r="M26" s="228"/>
      <c r="N26" s="222"/>
      <c r="Q26" s="150"/>
      <c r="S26" s="147"/>
      <c r="T26" s="149"/>
    </row>
    <row r="27" spans="1:20" x14ac:dyDescent="0.35">
      <c r="A27" s="222"/>
      <c r="B27" s="222"/>
      <c r="C27" s="223"/>
      <c r="D27" s="224"/>
      <c r="E27" s="224"/>
      <c r="F27" s="225"/>
      <c r="G27" s="432" t="str">
        <f t="shared" si="2"/>
        <v/>
      </c>
      <c r="H27" s="432" t="str">
        <f t="shared" si="3"/>
        <v/>
      </c>
      <c r="I27" s="432" t="str">
        <f>IF(G27&lt;&gt;"",G27*VLOOKUP(F27,'Group Information'!$A$19:$B$25,2,0),"")</f>
        <v/>
      </c>
      <c r="J27" s="432" t="str">
        <f>IF(H27&lt;&gt;"",H27*VLOOKUP(F27,'Group Information'!$A$19:$B$25,2,0),"")</f>
        <v/>
      </c>
      <c r="K27" s="226"/>
      <c r="L27" s="227"/>
      <c r="M27" s="228"/>
      <c r="N27" s="222"/>
      <c r="Q27" s="150"/>
      <c r="S27" s="147"/>
      <c r="T27" s="149"/>
    </row>
    <row r="28" spans="1:20" x14ac:dyDescent="0.35">
      <c r="A28" s="222"/>
      <c r="B28" s="222"/>
      <c r="C28" s="223"/>
      <c r="D28" s="224"/>
      <c r="E28" s="224"/>
      <c r="F28" s="225"/>
      <c r="G28" s="432" t="str">
        <f t="shared" si="2"/>
        <v/>
      </c>
      <c r="H28" s="432" t="str">
        <f t="shared" si="3"/>
        <v/>
      </c>
      <c r="I28" s="432" t="str">
        <f>IF(G28&lt;&gt;"",G28*VLOOKUP(F28,'Group Information'!$A$19:$B$25,2,0),"")</f>
        <v/>
      </c>
      <c r="J28" s="432" t="str">
        <f>IF(H28&lt;&gt;"",H28*VLOOKUP(F28,'Group Information'!$A$19:$B$25,2,0),"")</f>
        <v/>
      </c>
      <c r="K28" s="226"/>
      <c r="L28" s="227"/>
      <c r="M28" s="228"/>
      <c r="N28" s="222"/>
      <c r="Q28" s="150"/>
      <c r="S28" s="147"/>
      <c r="T28" s="149"/>
    </row>
    <row r="29" spans="1:20" x14ac:dyDescent="0.35">
      <c r="A29" s="222"/>
      <c r="B29" s="222"/>
      <c r="C29" s="223"/>
      <c r="D29" s="224"/>
      <c r="E29" s="224"/>
      <c r="F29" s="225"/>
      <c r="G29" s="432" t="str">
        <f t="shared" si="2"/>
        <v/>
      </c>
      <c r="H29" s="432" t="str">
        <f t="shared" si="3"/>
        <v/>
      </c>
      <c r="I29" s="432" t="str">
        <f>IF(G29&lt;&gt;"",G29*VLOOKUP(F29,'Group Information'!$A$19:$B$25,2,0),"")</f>
        <v/>
      </c>
      <c r="J29" s="432" t="str">
        <f>IF(H29&lt;&gt;"",H29*VLOOKUP(F29,'Group Information'!$A$19:$B$25,2,0),"")</f>
        <v/>
      </c>
      <c r="K29" s="226"/>
      <c r="L29" s="227"/>
      <c r="M29" s="228"/>
      <c r="N29" s="222"/>
      <c r="Q29" s="150"/>
      <c r="S29" s="147"/>
      <c r="T29" s="149"/>
    </row>
    <row r="30" spans="1:20" x14ac:dyDescent="0.35">
      <c r="A30" s="222"/>
      <c r="B30" s="222"/>
      <c r="C30" s="223"/>
      <c r="D30" s="224"/>
      <c r="E30" s="224"/>
      <c r="F30" s="225"/>
      <c r="G30" s="432" t="str">
        <f t="shared" si="2"/>
        <v/>
      </c>
      <c r="H30" s="432" t="str">
        <f t="shared" si="3"/>
        <v/>
      </c>
      <c r="I30" s="432" t="str">
        <f>IF(G30&lt;&gt;"",G30*VLOOKUP(F30,'Group Information'!$A$19:$B$25,2,0),"")</f>
        <v/>
      </c>
      <c r="J30" s="432" t="str">
        <f>IF(H30&lt;&gt;"",H30*VLOOKUP(F30,'Group Information'!$A$19:$B$25,2,0),"")</f>
        <v/>
      </c>
      <c r="K30" s="226"/>
      <c r="L30" s="227"/>
      <c r="M30" s="228"/>
      <c r="N30" s="222"/>
      <c r="Q30" s="150"/>
      <c r="S30" s="147"/>
      <c r="T30" s="149"/>
    </row>
    <row r="31" spans="1:20" x14ac:dyDescent="0.35">
      <c r="A31" s="222"/>
      <c r="B31" s="222"/>
      <c r="C31" s="223"/>
      <c r="D31" s="224"/>
      <c r="E31" s="224"/>
      <c r="F31" s="225"/>
      <c r="G31" s="432" t="str">
        <f t="shared" si="2"/>
        <v/>
      </c>
      <c r="H31" s="432" t="str">
        <f t="shared" si="3"/>
        <v/>
      </c>
      <c r="I31" s="432" t="str">
        <f>IF(G31&lt;&gt;"",G31*VLOOKUP(F31,'Group Information'!$A$19:$B$25,2,0),"")</f>
        <v/>
      </c>
      <c r="J31" s="432" t="str">
        <f>IF(H31&lt;&gt;"",H31*VLOOKUP(F31,'Group Information'!$A$19:$B$25,2,0),"")</f>
        <v/>
      </c>
      <c r="K31" s="226"/>
      <c r="L31" s="227"/>
      <c r="M31" s="228"/>
      <c r="N31" s="222"/>
      <c r="Q31" s="150"/>
      <c r="S31" s="147"/>
      <c r="T31" s="149"/>
    </row>
    <row r="32" spans="1:20" x14ac:dyDescent="0.35">
      <c r="A32" s="222"/>
      <c r="B32" s="222"/>
      <c r="C32" s="223"/>
      <c r="D32" s="224"/>
      <c r="E32" s="224"/>
      <c r="F32" s="225"/>
      <c r="G32" s="432" t="str">
        <f t="shared" si="2"/>
        <v/>
      </c>
      <c r="H32" s="432" t="str">
        <f t="shared" si="3"/>
        <v/>
      </c>
      <c r="I32" s="432" t="str">
        <f>IF(G32&lt;&gt;"",G32*VLOOKUP(F32,'Group Information'!$A$19:$B$25,2,0),"")</f>
        <v/>
      </c>
      <c r="J32" s="432" t="str">
        <f>IF(H32&lt;&gt;"",H32*VLOOKUP(F32,'Group Information'!$A$19:$B$25,2,0),"")</f>
        <v/>
      </c>
      <c r="K32" s="226"/>
      <c r="L32" s="227"/>
      <c r="M32" s="228"/>
      <c r="N32" s="222"/>
      <c r="Q32" s="150"/>
      <c r="S32" s="147"/>
      <c r="T32" s="149"/>
    </row>
    <row r="33" spans="1:20" x14ac:dyDescent="0.35">
      <c r="A33" s="222"/>
      <c r="B33" s="222"/>
      <c r="C33" s="223"/>
      <c r="D33" s="224"/>
      <c r="E33" s="224"/>
      <c r="F33" s="225"/>
      <c r="G33" s="432" t="str">
        <f t="shared" si="2"/>
        <v/>
      </c>
      <c r="H33" s="432" t="str">
        <f t="shared" si="3"/>
        <v/>
      </c>
      <c r="I33" s="432" t="str">
        <f>IF(G33&lt;&gt;"",G33*VLOOKUP(F33,'Group Information'!$A$19:$B$25,2,0),"")</f>
        <v/>
      </c>
      <c r="J33" s="432" t="str">
        <f>IF(H33&lt;&gt;"",H33*VLOOKUP(F33,'Group Information'!$A$19:$B$25,2,0),"")</f>
        <v/>
      </c>
      <c r="K33" s="226"/>
      <c r="L33" s="227"/>
      <c r="M33" s="228"/>
      <c r="N33" s="222"/>
      <c r="Q33" s="150"/>
      <c r="S33" s="147"/>
      <c r="T33" s="149"/>
    </row>
    <row r="34" spans="1:20" x14ac:dyDescent="0.35">
      <c r="A34" s="222"/>
      <c r="B34" s="222"/>
      <c r="C34" s="223"/>
      <c r="D34" s="224"/>
      <c r="E34" s="224"/>
      <c r="F34" s="225"/>
      <c r="G34" s="432" t="str">
        <f t="shared" si="2"/>
        <v/>
      </c>
      <c r="H34" s="432" t="str">
        <f t="shared" si="3"/>
        <v/>
      </c>
      <c r="I34" s="432" t="str">
        <f>IF(G34&lt;&gt;"",G34*VLOOKUP(F34,'Group Information'!$A$19:$B$25,2,0),"")</f>
        <v/>
      </c>
      <c r="J34" s="432" t="str">
        <f>IF(H34&lt;&gt;"",H34*VLOOKUP(F34,'Group Information'!$A$19:$B$25,2,0),"")</f>
        <v/>
      </c>
      <c r="K34" s="226"/>
      <c r="L34" s="227"/>
      <c r="M34" s="228"/>
      <c r="N34" s="222"/>
      <c r="Q34" s="150"/>
      <c r="S34" s="147"/>
      <c r="T34" s="149"/>
    </row>
    <row r="35" spans="1:20" x14ac:dyDescent="0.35">
      <c r="A35" s="222"/>
      <c r="B35" s="222"/>
      <c r="C35" s="223"/>
      <c r="D35" s="224"/>
      <c r="E35" s="224"/>
      <c r="F35" s="225"/>
      <c r="G35" s="432" t="str">
        <f t="shared" si="2"/>
        <v/>
      </c>
      <c r="H35" s="432" t="str">
        <f t="shared" si="3"/>
        <v/>
      </c>
      <c r="I35" s="432" t="str">
        <f>IF(G35&lt;&gt;"",G35*VLOOKUP(F35,'Group Information'!$A$19:$B$25,2,0),"")</f>
        <v/>
      </c>
      <c r="J35" s="432" t="str">
        <f>IF(H35&lt;&gt;"",H35*VLOOKUP(F35,'Group Information'!$A$19:$B$25,2,0),"")</f>
        <v/>
      </c>
      <c r="K35" s="226"/>
      <c r="L35" s="227"/>
      <c r="M35" s="228"/>
      <c r="N35" s="222"/>
      <c r="Q35" s="150"/>
      <c r="S35" s="147"/>
      <c r="T35" s="149"/>
    </row>
    <row r="36" spans="1:20" x14ac:dyDescent="0.35">
      <c r="A36" s="222"/>
      <c r="B36" s="222"/>
      <c r="C36" s="223"/>
      <c r="D36" s="224"/>
      <c r="E36" s="224"/>
      <c r="F36" s="225"/>
      <c r="G36" s="432" t="str">
        <f t="shared" si="2"/>
        <v/>
      </c>
      <c r="H36" s="432" t="str">
        <f t="shared" si="3"/>
        <v/>
      </c>
      <c r="I36" s="432" t="str">
        <f>IF(G36&lt;&gt;"",G36*VLOOKUP(F36,'Group Information'!$A$19:$B$25,2,0),"")</f>
        <v/>
      </c>
      <c r="J36" s="432" t="str">
        <f>IF(H36&lt;&gt;"",H36*VLOOKUP(F36,'Group Information'!$A$19:$B$25,2,0),"")</f>
        <v/>
      </c>
      <c r="K36" s="226"/>
      <c r="L36" s="227"/>
      <c r="M36" s="228"/>
      <c r="N36" s="222"/>
      <c r="Q36" s="150"/>
      <c r="S36" s="147"/>
      <c r="T36" s="149"/>
    </row>
    <row r="37" spans="1:20" x14ac:dyDescent="0.35">
      <c r="A37" s="222"/>
      <c r="B37" s="222"/>
      <c r="C37" s="223"/>
      <c r="D37" s="224"/>
      <c r="E37" s="224"/>
      <c r="F37" s="225"/>
      <c r="G37" s="432" t="str">
        <f t="shared" si="2"/>
        <v/>
      </c>
      <c r="H37" s="432" t="str">
        <f t="shared" si="3"/>
        <v/>
      </c>
      <c r="I37" s="432" t="str">
        <f>IF(G37&lt;&gt;"",G37*VLOOKUP(F37,'Group Information'!$A$19:$B$25,2,0),"")</f>
        <v/>
      </c>
      <c r="J37" s="432" t="str">
        <f>IF(H37&lt;&gt;"",H37*VLOOKUP(F37,'Group Information'!$A$19:$B$25,2,0),"")</f>
        <v/>
      </c>
      <c r="K37" s="226"/>
      <c r="L37" s="227"/>
      <c r="M37" s="228"/>
      <c r="N37" s="222"/>
      <c r="Q37" s="150"/>
      <c r="S37" s="147"/>
      <c r="T37" s="149"/>
    </row>
    <row r="38" spans="1:20" x14ac:dyDescent="0.35">
      <c r="A38" s="222"/>
      <c r="B38" s="222"/>
      <c r="C38" s="223"/>
      <c r="D38" s="224"/>
      <c r="E38" s="224"/>
      <c r="F38" s="225"/>
      <c r="G38" s="432" t="str">
        <f t="shared" si="2"/>
        <v/>
      </c>
      <c r="H38" s="432" t="str">
        <f t="shared" si="3"/>
        <v/>
      </c>
      <c r="I38" s="432" t="str">
        <f>IF(G38&lt;&gt;"",G38*VLOOKUP(F38,'Group Information'!$A$19:$B$25,2,0),"")</f>
        <v/>
      </c>
      <c r="J38" s="432" t="str">
        <f>IF(H38&lt;&gt;"",H38*VLOOKUP(F38,'Group Information'!$A$19:$B$25,2,0),"")</f>
        <v/>
      </c>
      <c r="K38" s="226"/>
      <c r="L38" s="227"/>
      <c r="M38" s="228"/>
      <c r="N38" s="222"/>
      <c r="Q38" s="150"/>
      <c r="S38" s="147"/>
      <c r="T38" s="149"/>
    </row>
    <row r="39" spans="1:20" x14ac:dyDescent="0.35">
      <c r="A39" s="222"/>
      <c r="B39" s="222"/>
      <c r="C39" s="223"/>
      <c r="D39" s="224"/>
      <c r="E39" s="224"/>
      <c r="F39" s="225"/>
      <c r="G39" s="432" t="str">
        <f t="shared" si="2"/>
        <v/>
      </c>
      <c r="H39" s="432" t="str">
        <f t="shared" si="3"/>
        <v/>
      </c>
      <c r="I39" s="432" t="str">
        <f>IF(G39&lt;&gt;"",G39*VLOOKUP(F39,'Group Information'!$A$19:$B$25,2,0),"")</f>
        <v/>
      </c>
      <c r="J39" s="432" t="str">
        <f>IF(H39&lt;&gt;"",H39*VLOOKUP(F39,'Group Information'!$A$19:$B$25,2,0),"")</f>
        <v/>
      </c>
      <c r="K39" s="226"/>
      <c r="L39" s="227"/>
      <c r="M39" s="228"/>
      <c r="N39" s="222"/>
      <c r="Q39" s="150"/>
      <c r="S39" s="147"/>
      <c r="T39" s="149"/>
    </row>
    <row r="40" spans="1:20" x14ac:dyDescent="0.35">
      <c r="A40" s="222"/>
      <c r="B40" s="222"/>
      <c r="C40" s="223"/>
      <c r="D40" s="224"/>
      <c r="E40" s="224"/>
      <c r="F40" s="225"/>
      <c r="G40" s="432" t="str">
        <f t="shared" si="2"/>
        <v/>
      </c>
      <c r="H40" s="432" t="str">
        <f t="shared" si="3"/>
        <v/>
      </c>
      <c r="I40" s="432" t="str">
        <f>IF(G40&lt;&gt;"",G40*VLOOKUP(F40,'Group Information'!$A$19:$B$25,2,0),"")</f>
        <v/>
      </c>
      <c r="J40" s="432" t="str">
        <f>IF(H40&lt;&gt;"",H40*VLOOKUP(F40,'Group Information'!$A$19:$B$25,2,0),"")</f>
        <v/>
      </c>
      <c r="K40" s="226"/>
      <c r="L40" s="227"/>
      <c r="M40" s="228"/>
      <c r="N40" s="222"/>
      <c r="Q40" s="150"/>
      <c r="S40" s="147"/>
      <c r="T40" s="149"/>
    </row>
    <row r="41" spans="1:20" x14ac:dyDescent="0.35">
      <c r="A41" s="222"/>
      <c r="B41" s="222"/>
      <c r="C41" s="223"/>
      <c r="D41" s="224"/>
      <c r="E41" s="224"/>
      <c r="F41" s="225"/>
      <c r="G41" s="432" t="str">
        <f t="shared" si="2"/>
        <v/>
      </c>
      <c r="H41" s="432" t="str">
        <f t="shared" si="3"/>
        <v/>
      </c>
      <c r="I41" s="432" t="str">
        <f>IF(G41&lt;&gt;"",G41*VLOOKUP(F41,'Group Information'!$A$19:$B$25,2,0),"")</f>
        <v/>
      </c>
      <c r="J41" s="432" t="str">
        <f>IF(H41&lt;&gt;"",H41*VLOOKUP(F41,'Group Information'!$A$19:$B$25,2,0),"")</f>
        <v/>
      </c>
      <c r="K41" s="226"/>
      <c r="L41" s="227"/>
      <c r="M41" s="228"/>
      <c r="N41" s="222"/>
      <c r="Q41" s="150"/>
      <c r="S41" s="147"/>
      <c r="T41" s="149"/>
    </row>
    <row r="42" spans="1:20" x14ac:dyDescent="0.35">
      <c r="A42" s="222"/>
      <c r="B42" s="222"/>
      <c r="C42" s="223"/>
      <c r="D42" s="224"/>
      <c r="E42" s="224"/>
      <c r="F42" s="225"/>
      <c r="G42" s="432" t="str">
        <f t="shared" si="2"/>
        <v/>
      </c>
      <c r="H42" s="432" t="str">
        <f t="shared" si="3"/>
        <v/>
      </c>
      <c r="I42" s="432" t="str">
        <f>IF(G42&lt;&gt;"",G42*VLOOKUP(F42,'Group Information'!$A$19:$B$25,2,0),"")</f>
        <v/>
      </c>
      <c r="J42" s="432" t="str">
        <f>IF(H42&lt;&gt;"",H42*VLOOKUP(F42,'Group Information'!$A$19:$B$25,2,0),"")</f>
        <v/>
      </c>
      <c r="K42" s="226"/>
      <c r="L42" s="227"/>
      <c r="M42" s="228"/>
      <c r="N42" s="222"/>
      <c r="Q42" s="150"/>
      <c r="S42" s="147"/>
      <c r="T42" s="149"/>
    </row>
    <row r="43" spans="1:20" x14ac:dyDescent="0.35">
      <c r="A43" s="222"/>
      <c r="B43" s="222"/>
      <c r="C43" s="223"/>
      <c r="D43" s="224"/>
      <c r="E43" s="224"/>
      <c r="F43" s="225"/>
      <c r="G43" s="432" t="str">
        <f t="shared" si="2"/>
        <v/>
      </c>
      <c r="H43" s="432" t="str">
        <f t="shared" si="3"/>
        <v/>
      </c>
      <c r="I43" s="432" t="str">
        <f>IF(G43&lt;&gt;"",G43*VLOOKUP(F43,'Group Information'!$A$19:$B$25,2,0),"")</f>
        <v/>
      </c>
      <c r="J43" s="432" t="str">
        <f>IF(H43&lt;&gt;"",H43*VLOOKUP(F43,'Group Information'!$A$19:$B$25,2,0),"")</f>
        <v/>
      </c>
      <c r="K43" s="226"/>
      <c r="L43" s="227"/>
      <c r="M43" s="228"/>
      <c r="N43" s="222"/>
      <c r="Q43" s="150"/>
      <c r="S43" s="147"/>
      <c r="T43" s="149"/>
    </row>
    <row r="44" spans="1:20" x14ac:dyDescent="0.35">
      <c r="A44" s="222"/>
      <c r="B44" s="222"/>
      <c r="C44" s="223"/>
      <c r="D44" s="224"/>
      <c r="E44" s="224"/>
      <c r="F44" s="225"/>
      <c r="G44" s="432" t="str">
        <f t="shared" si="2"/>
        <v/>
      </c>
      <c r="H44" s="432" t="str">
        <f t="shared" si="3"/>
        <v/>
      </c>
      <c r="I44" s="432" t="str">
        <f>IF(G44&lt;&gt;"",G44*VLOOKUP(F44,'Group Information'!$A$19:$B$25,2,0),"")</f>
        <v/>
      </c>
      <c r="J44" s="432" t="str">
        <f>IF(H44&lt;&gt;"",H44*VLOOKUP(F44,'Group Information'!$A$19:$B$25,2,0),"")</f>
        <v/>
      </c>
      <c r="K44" s="226"/>
      <c r="L44" s="227"/>
      <c r="M44" s="228"/>
      <c r="N44" s="222"/>
      <c r="Q44" s="150"/>
      <c r="S44" s="147"/>
      <c r="T44" s="149"/>
    </row>
    <row r="45" spans="1:20" x14ac:dyDescent="0.35">
      <c r="A45" s="222"/>
      <c r="B45" s="222"/>
      <c r="C45" s="223"/>
      <c r="D45" s="224"/>
      <c r="E45" s="224"/>
      <c r="F45" s="225"/>
      <c r="G45" s="432" t="str">
        <f t="shared" si="2"/>
        <v/>
      </c>
      <c r="H45" s="432" t="str">
        <f t="shared" si="3"/>
        <v/>
      </c>
      <c r="I45" s="432" t="str">
        <f>IF(G45&lt;&gt;"",G45*VLOOKUP(F45,'Group Information'!$A$19:$B$25,2,0),"")</f>
        <v/>
      </c>
      <c r="J45" s="432" t="str">
        <f>IF(H45&lt;&gt;"",H45*VLOOKUP(F45,'Group Information'!$A$19:$B$25,2,0),"")</f>
        <v/>
      </c>
      <c r="K45" s="226"/>
      <c r="L45" s="227"/>
      <c r="M45" s="228"/>
      <c r="N45" s="222"/>
      <c r="Q45" s="150"/>
      <c r="S45" s="147"/>
      <c r="T45" s="149"/>
    </row>
    <row r="46" spans="1:20" x14ac:dyDescent="0.35">
      <c r="A46" s="222"/>
      <c r="B46" s="222"/>
      <c r="C46" s="223"/>
      <c r="D46" s="224"/>
      <c r="E46" s="224"/>
      <c r="F46" s="225"/>
      <c r="G46" s="432" t="str">
        <f t="shared" si="2"/>
        <v/>
      </c>
      <c r="H46" s="432" t="str">
        <f t="shared" si="3"/>
        <v/>
      </c>
      <c r="I46" s="432" t="str">
        <f>IF(G46&lt;&gt;"",G46*VLOOKUP(F46,'Group Information'!$A$19:$B$25,2,0),"")</f>
        <v/>
      </c>
      <c r="J46" s="432" t="str">
        <f>IF(H46&lt;&gt;"",H46*VLOOKUP(F46,'Group Information'!$A$19:$B$25,2,0),"")</f>
        <v/>
      </c>
      <c r="K46" s="226"/>
      <c r="L46" s="227"/>
      <c r="M46" s="228"/>
      <c r="N46" s="222"/>
      <c r="Q46" s="150"/>
      <c r="S46" s="147"/>
      <c r="T46" s="149"/>
    </row>
    <row r="47" spans="1:20" x14ac:dyDescent="0.35">
      <c r="A47" s="222"/>
      <c r="B47" s="222"/>
      <c r="C47" s="223"/>
      <c r="D47" s="224"/>
      <c r="E47" s="224"/>
      <c r="F47" s="225"/>
      <c r="G47" s="432" t="str">
        <f t="shared" si="2"/>
        <v/>
      </c>
      <c r="H47" s="432" t="str">
        <f t="shared" si="3"/>
        <v/>
      </c>
      <c r="I47" s="432" t="str">
        <f>IF(G47&lt;&gt;"",G47*VLOOKUP(F47,'Group Information'!$A$19:$B$25,2,0),"")</f>
        <v/>
      </c>
      <c r="J47" s="432" t="str">
        <f>IF(H47&lt;&gt;"",H47*VLOOKUP(F47,'Group Information'!$A$19:$B$25,2,0),"")</f>
        <v/>
      </c>
      <c r="K47" s="226"/>
      <c r="L47" s="227"/>
      <c r="M47" s="228"/>
      <c r="N47" s="222"/>
      <c r="Q47" s="150"/>
      <c r="S47" s="147"/>
      <c r="T47" s="149"/>
    </row>
    <row r="48" spans="1:20" x14ac:dyDescent="0.35">
      <c r="A48" s="222"/>
      <c r="B48" s="222"/>
      <c r="C48" s="223"/>
      <c r="D48" s="224"/>
      <c r="E48" s="224"/>
      <c r="F48" s="225"/>
      <c r="G48" s="432" t="str">
        <f t="shared" si="2"/>
        <v/>
      </c>
      <c r="H48" s="432" t="str">
        <f t="shared" si="3"/>
        <v/>
      </c>
      <c r="I48" s="432" t="str">
        <f>IF(G48&lt;&gt;"",G48*VLOOKUP(F48,'Group Information'!$A$19:$B$25,2,0),"")</f>
        <v/>
      </c>
      <c r="J48" s="432" t="str">
        <f>IF(H48&lt;&gt;"",H48*VLOOKUP(F48,'Group Information'!$A$19:$B$25,2,0),"")</f>
        <v/>
      </c>
      <c r="K48" s="226"/>
      <c r="L48" s="227"/>
      <c r="M48" s="228"/>
      <c r="N48" s="222"/>
      <c r="Q48" s="150"/>
      <c r="S48" s="147"/>
      <c r="T48" s="149"/>
    </row>
    <row r="49" spans="1:20" x14ac:dyDescent="0.35">
      <c r="A49" s="222"/>
      <c r="B49" s="222"/>
      <c r="C49" s="223"/>
      <c r="D49" s="224"/>
      <c r="E49" s="224"/>
      <c r="F49" s="225"/>
      <c r="G49" s="432" t="str">
        <f t="shared" si="2"/>
        <v/>
      </c>
      <c r="H49" s="432" t="str">
        <f t="shared" si="3"/>
        <v/>
      </c>
      <c r="I49" s="432" t="str">
        <f>IF(G49&lt;&gt;"",G49*VLOOKUP(F49,'Group Information'!$A$19:$B$25,2,0),"")</f>
        <v/>
      </c>
      <c r="J49" s="432" t="str">
        <f>IF(H49&lt;&gt;"",H49*VLOOKUP(F49,'Group Information'!$A$19:$B$25,2,0),"")</f>
        <v/>
      </c>
      <c r="K49" s="226"/>
      <c r="L49" s="227"/>
      <c r="M49" s="228"/>
      <c r="N49" s="222"/>
      <c r="Q49" s="150"/>
      <c r="S49" s="147"/>
      <c r="T49" s="149"/>
    </row>
    <row r="50" spans="1:20" x14ac:dyDescent="0.35">
      <c r="A50" s="222"/>
      <c r="B50" s="222"/>
      <c r="C50" s="223"/>
      <c r="D50" s="224"/>
      <c r="E50" s="224"/>
      <c r="F50" s="225"/>
      <c r="G50" s="432" t="str">
        <f t="shared" si="2"/>
        <v/>
      </c>
      <c r="H50" s="432" t="str">
        <f t="shared" si="3"/>
        <v/>
      </c>
      <c r="I50" s="432" t="str">
        <f>IF(G50&lt;&gt;"",G50*VLOOKUP(F50,'Group Information'!$A$19:$B$25,2,0),"")</f>
        <v/>
      </c>
      <c r="J50" s="432" t="str">
        <f>IF(H50&lt;&gt;"",H50*VLOOKUP(F50,'Group Information'!$A$19:$B$25,2,0),"")</f>
        <v/>
      </c>
      <c r="K50" s="226"/>
      <c r="L50" s="227"/>
      <c r="M50" s="228"/>
      <c r="N50" s="222"/>
      <c r="Q50" s="150"/>
      <c r="S50" s="147"/>
      <c r="T50" s="149"/>
    </row>
    <row r="51" spans="1:20" x14ac:dyDescent="0.35">
      <c r="A51" s="222"/>
      <c r="B51" s="222"/>
      <c r="C51" s="223"/>
      <c r="D51" s="224"/>
      <c r="E51" s="224"/>
      <c r="F51" s="225"/>
      <c r="G51" s="432" t="str">
        <f t="shared" si="2"/>
        <v/>
      </c>
      <c r="H51" s="432" t="str">
        <f t="shared" si="3"/>
        <v/>
      </c>
      <c r="I51" s="432" t="str">
        <f>IF(G51&lt;&gt;"",G51*VLOOKUP(F51,'Group Information'!$A$19:$B$25,2,0),"")</f>
        <v/>
      </c>
      <c r="J51" s="432" t="str">
        <f>IF(H51&lt;&gt;"",H51*VLOOKUP(F51,'Group Information'!$A$19:$B$25,2,0),"")</f>
        <v/>
      </c>
      <c r="K51" s="226"/>
      <c r="L51" s="227"/>
      <c r="M51" s="228"/>
      <c r="N51" s="222"/>
      <c r="Q51" s="150"/>
      <c r="S51" s="147"/>
      <c r="T51" s="149"/>
    </row>
    <row r="52" spans="1:20" x14ac:dyDescent="0.35">
      <c r="A52" s="222"/>
      <c r="B52" s="222"/>
      <c r="C52" s="223"/>
      <c r="D52" s="224"/>
      <c r="E52" s="224"/>
      <c r="F52" s="225"/>
      <c r="G52" s="432" t="str">
        <f t="shared" si="2"/>
        <v/>
      </c>
      <c r="H52" s="432" t="str">
        <f t="shared" si="3"/>
        <v/>
      </c>
      <c r="I52" s="432" t="str">
        <f>IF(G52&lt;&gt;"",G52*VLOOKUP(F52,'Group Information'!$A$19:$B$25,2,0),"")</f>
        <v/>
      </c>
      <c r="J52" s="432" t="str">
        <f>IF(H52&lt;&gt;"",H52*VLOOKUP(F52,'Group Information'!$A$19:$B$25,2,0),"")</f>
        <v/>
      </c>
      <c r="K52" s="226"/>
      <c r="L52" s="227"/>
      <c r="M52" s="228"/>
      <c r="N52" s="222"/>
      <c r="Q52" s="150"/>
      <c r="S52" s="147"/>
      <c r="T52" s="149"/>
    </row>
    <row r="53" spans="1:20" x14ac:dyDescent="0.35">
      <c r="A53" s="222"/>
      <c r="B53" s="222"/>
      <c r="C53" s="223"/>
      <c r="D53" s="224"/>
      <c r="E53" s="224"/>
      <c r="F53" s="225"/>
      <c r="G53" s="432" t="str">
        <f t="shared" si="2"/>
        <v/>
      </c>
      <c r="H53" s="432" t="str">
        <f t="shared" si="3"/>
        <v/>
      </c>
      <c r="I53" s="432" t="str">
        <f>IF(G53&lt;&gt;"",G53*VLOOKUP(F53,'Group Information'!$A$19:$B$25,2,0),"")</f>
        <v/>
      </c>
      <c r="J53" s="432" t="str">
        <f>IF(H53&lt;&gt;"",H53*VLOOKUP(F53,'Group Information'!$A$19:$B$25,2,0),"")</f>
        <v/>
      </c>
      <c r="K53" s="226"/>
      <c r="L53" s="227"/>
      <c r="M53" s="228"/>
      <c r="N53" s="222"/>
      <c r="Q53" s="150"/>
      <c r="S53" s="147"/>
      <c r="T53" s="149"/>
    </row>
    <row r="54" spans="1:20" x14ac:dyDescent="0.35">
      <c r="A54" s="222"/>
      <c r="B54" s="222"/>
      <c r="C54" s="223"/>
      <c r="D54" s="224"/>
      <c r="E54" s="224"/>
      <c r="F54" s="225"/>
      <c r="G54" s="432" t="str">
        <f t="shared" si="2"/>
        <v/>
      </c>
      <c r="H54" s="432" t="str">
        <f t="shared" si="3"/>
        <v/>
      </c>
      <c r="I54" s="432" t="str">
        <f>IF(G54&lt;&gt;"",G54*VLOOKUP(F54,'Group Information'!$A$19:$B$25,2,0),"")</f>
        <v/>
      </c>
      <c r="J54" s="432" t="str">
        <f>IF(H54&lt;&gt;"",H54*VLOOKUP(F54,'Group Information'!$A$19:$B$25,2,0),"")</f>
        <v/>
      </c>
      <c r="K54" s="226"/>
      <c r="L54" s="227"/>
      <c r="M54" s="228"/>
      <c r="N54" s="222"/>
      <c r="Q54" s="150"/>
      <c r="S54" s="147"/>
      <c r="T54" s="149"/>
    </row>
    <row r="55" spans="1:20" x14ac:dyDescent="0.35">
      <c r="A55" s="222"/>
      <c r="B55" s="222"/>
      <c r="C55" s="223"/>
      <c r="D55" s="224"/>
      <c r="E55" s="224"/>
      <c r="F55" s="225"/>
      <c r="G55" s="432" t="str">
        <f t="shared" si="2"/>
        <v/>
      </c>
      <c r="H55" s="432" t="str">
        <f t="shared" si="3"/>
        <v/>
      </c>
      <c r="I55" s="432" t="str">
        <f>IF(G55&lt;&gt;"",G55*VLOOKUP(F55,'Group Information'!$A$19:$B$25,2,0),"")</f>
        <v/>
      </c>
      <c r="J55" s="432" t="str">
        <f>IF(H55&lt;&gt;"",H55*VLOOKUP(F55,'Group Information'!$A$19:$B$25,2,0),"")</f>
        <v/>
      </c>
      <c r="K55" s="226"/>
      <c r="L55" s="227"/>
      <c r="M55" s="228"/>
      <c r="N55" s="222"/>
      <c r="Q55" s="150"/>
      <c r="S55" s="147"/>
      <c r="T55" s="149"/>
    </row>
    <row r="56" spans="1:20" x14ac:dyDescent="0.35">
      <c r="A56" s="222"/>
      <c r="B56" s="222"/>
      <c r="C56" s="223"/>
      <c r="D56" s="224"/>
      <c r="E56" s="224"/>
      <c r="F56" s="225"/>
      <c r="G56" s="432" t="str">
        <f t="shared" si="2"/>
        <v/>
      </c>
      <c r="H56" s="432" t="str">
        <f t="shared" si="3"/>
        <v/>
      </c>
      <c r="I56" s="432" t="str">
        <f>IF(G56&lt;&gt;"",G56*VLOOKUP(F56,'Group Information'!$A$19:$B$25,2,0),"")</f>
        <v/>
      </c>
      <c r="J56" s="432" t="str">
        <f>IF(H56&lt;&gt;"",H56*VLOOKUP(F56,'Group Information'!$A$19:$B$25,2,0),"")</f>
        <v/>
      </c>
      <c r="K56" s="226"/>
      <c r="L56" s="227"/>
      <c r="M56" s="228"/>
      <c r="N56" s="222"/>
      <c r="Q56" s="150"/>
      <c r="S56" s="147"/>
      <c r="T56" s="149"/>
    </row>
    <row r="57" spans="1:20" x14ac:dyDescent="0.35">
      <c r="A57" s="222"/>
      <c r="B57" s="222"/>
      <c r="C57" s="223"/>
      <c r="D57" s="224"/>
      <c r="E57" s="224"/>
      <c r="F57" s="225"/>
      <c r="G57" s="432" t="str">
        <f t="shared" si="2"/>
        <v/>
      </c>
      <c r="H57" s="432" t="str">
        <f t="shared" si="3"/>
        <v/>
      </c>
      <c r="I57" s="432" t="str">
        <f>IF(G57&lt;&gt;"",G57*VLOOKUP(F57,'Group Information'!$A$19:$B$25,2,0),"")</f>
        <v/>
      </c>
      <c r="J57" s="432" t="str">
        <f>IF(H57&lt;&gt;"",H57*VLOOKUP(F57,'Group Information'!$A$19:$B$25,2,0),"")</f>
        <v/>
      </c>
      <c r="K57" s="226"/>
      <c r="L57" s="227"/>
      <c r="M57" s="228"/>
      <c r="N57" s="222"/>
      <c r="Q57" s="150"/>
      <c r="S57" s="147"/>
      <c r="T57" s="149"/>
    </row>
    <row r="58" spans="1:20" x14ac:dyDescent="0.35">
      <c r="A58" s="222"/>
      <c r="B58" s="222"/>
      <c r="C58" s="223"/>
      <c r="D58" s="224"/>
      <c r="E58" s="224"/>
      <c r="F58" s="225"/>
      <c r="G58" s="432" t="str">
        <f t="shared" si="2"/>
        <v/>
      </c>
      <c r="H58" s="432" t="str">
        <f t="shared" si="3"/>
        <v/>
      </c>
      <c r="I58" s="432" t="str">
        <f>IF(G58&lt;&gt;"",G58*VLOOKUP(F58,'Group Information'!$A$19:$B$25,2,0),"")</f>
        <v/>
      </c>
      <c r="J58" s="432" t="str">
        <f>IF(H58&lt;&gt;"",H58*VLOOKUP(F58,'Group Information'!$A$19:$B$25,2,0),"")</f>
        <v/>
      </c>
      <c r="K58" s="226"/>
      <c r="L58" s="227"/>
      <c r="M58" s="228"/>
      <c r="N58" s="222"/>
      <c r="Q58" s="150"/>
      <c r="S58" s="147"/>
      <c r="T58" s="149"/>
    </row>
    <row r="59" spans="1:20" x14ac:dyDescent="0.35">
      <c r="A59" s="222"/>
      <c r="B59" s="222"/>
      <c r="C59" s="223"/>
      <c r="D59" s="224"/>
      <c r="E59" s="224"/>
      <c r="F59" s="225"/>
      <c r="G59" s="432" t="str">
        <f t="shared" si="2"/>
        <v/>
      </c>
      <c r="H59" s="432" t="str">
        <f t="shared" si="3"/>
        <v/>
      </c>
      <c r="I59" s="432" t="str">
        <f>IF(G59&lt;&gt;"",G59*VLOOKUP(F59,'Group Information'!$A$19:$B$25,2,0),"")</f>
        <v/>
      </c>
      <c r="J59" s="432" t="str">
        <f>IF(H59&lt;&gt;"",H59*VLOOKUP(F59,'Group Information'!$A$19:$B$25,2,0),"")</f>
        <v/>
      </c>
      <c r="K59" s="226"/>
      <c r="L59" s="227"/>
      <c r="M59" s="228"/>
      <c r="N59" s="222"/>
      <c r="Q59" s="150"/>
      <c r="S59" s="147"/>
      <c r="T59" s="149"/>
    </row>
    <row r="60" spans="1:20" x14ac:dyDescent="0.35">
      <c r="A60" s="222"/>
      <c r="B60" s="222"/>
      <c r="C60" s="223"/>
      <c r="D60" s="224"/>
      <c r="E60" s="224"/>
      <c r="F60" s="225"/>
      <c r="G60" s="432" t="str">
        <f t="shared" si="2"/>
        <v/>
      </c>
      <c r="H60" s="432" t="str">
        <f t="shared" si="3"/>
        <v/>
      </c>
      <c r="I60" s="432" t="str">
        <f>IF(G60&lt;&gt;"",G60*VLOOKUP(F60,'Group Information'!$A$19:$B$25,2,0),"")</f>
        <v/>
      </c>
      <c r="J60" s="432" t="str">
        <f>IF(H60&lt;&gt;"",H60*VLOOKUP(F60,'Group Information'!$A$19:$B$25,2,0),"")</f>
        <v/>
      </c>
      <c r="K60" s="226"/>
      <c r="L60" s="227"/>
      <c r="M60" s="228"/>
      <c r="N60" s="222"/>
      <c r="Q60" s="150"/>
      <c r="S60" s="147"/>
      <c r="T60" s="149"/>
    </row>
    <row r="61" spans="1:20" x14ac:dyDescent="0.35">
      <c r="A61" s="222"/>
      <c r="B61" s="222"/>
      <c r="C61" s="223"/>
      <c r="D61" s="224"/>
      <c r="E61" s="224"/>
      <c r="F61" s="225"/>
      <c r="G61" s="432" t="str">
        <f t="shared" si="2"/>
        <v/>
      </c>
      <c r="H61" s="432" t="str">
        <f t="shared" si="3"/>
        <v/>
      </c>
      <c r="I61" s="432" t="str">
        <f>IF(G61&lt;&gt;"",G61*VLOOKUP(F61,'Group Information'!$A$19:$B$25,2,0),"")</f>
        <v/>
      </c>
      <c r="J61" s="432" t="str">
        <f>IF(H61&lt;&gt;"",H61*VLOOKUP(F61,'Group Information'!$A$19:$B$25,2,0),"")</f>
        <v/>
      </c>
      <c r="K61" s="226"/>
      <c r="L61" s="227"/>
      <c r="M61" s="228"/>
      <c r="N61" s="222"/>
      <c r="Q61" s="150"/>
      <c r="S61" s="147"/>
      <c r="T61" s="149"/>
    </row>
    <row r="62" spans="1:20" x14ac:dyDescent="0.35">
      <c r="A62" s="222"/>
      <c r="B62" s="222"/>
      <c r="C62" s="223"/>
      <c r="D62" s="224"/>
      <c r="E62" s="224"/>
      <c r="F62" s="225"/>
      <c r="G62" s="432" t="str">
        <f t="shared" si="2"/>
        <v/>
      </c>
      <c r="H62" s="432" t="str">
        <f t="shared" si="3"/>
        <v/>
      </c>
      <c r="I62" s="432" t="str">
        <f>IF(G62&lt;&gt;"",G62*VLOOKUP(F62,'Group Information'!$A$19:$B$25,2,0),"")</f>
        <v/>
      </c>
      <c r="J62" s="432" t="str">
        <f>IF(H62&lt;&gt;"",H62*VLOOKUP(F62,'Group Information'!$A$19:$B$25,2,0),"")</f>
        <v/>
      </c>
      <c r="K62" s="226"/>
      <c r="L62" s="227"/>
      <c r="M62" s="228"/>
      <c r="N62" s="222"/>
      <c r="Q62" s="150"/>
      <c r="S62" s="147"/>
      <c r="T62" s="149"/>
    </row>
    <row r="63" spans="1:20" x14ac:dyDescent="0.35">
      <c r="A63" s="222"/>
      <c r="B63" s="222"/>
      <c r="C63" s="223"/>
      <c r="D63" s="224"/>
      <c r="E63" s="224"/>
      <c r="F63" s="225"/>
      <c r="G63" s="432" t="str">
        <f t="shared" si="2"/>
        <v/>
      </c>
      <c r="H63" s="432" t="str">
        <f t="shared" si="3"/>
        <v/>
      </c>
      <c r="I63" s="432" t="str">
        <f>IF(G63&lt;&gt;"",G63*VLOOKUP(F63,'Group Information'!$A$19:$B$25,2,0),"")</f>
        <v/>
      </c>
      <c r="J63" s="432" t="str">
        <f>IF(H63&lt;&gt;"",H63*VLOOKUP(F63,'Group Information'!$A$19:$B$25,2,0),"")</f>
        <v/>
      </c>
      <c r="K63" s="226"/>
      <c r="L63" s="227"/>
      <c r="M63" s="228"/>
      <c r="N63" s="222"/>
      <c r="Q63" s="150"/>
      <c r="S63" s="147"/>
      <c r="T63" s="149"/>
    </row>
    <row r="64" spans="1:20" x14ac:dyDescent="0.35">
      <c r="A64" s="222"/>
      <c r="B64" s="222"/>
      <c r="C64" s="223"/>
      <c r="D64" s="224"/>
      <c r="E64" s="224"/>
      <c r="F64" s="225"/>
      <c r="G64" s="432" t="str">
        <f t="shared" si="2"/>
        <v/>
      </c>
      <c r="H64" s="432" t="str">
        <f t="shared" si="3"/>
        <v/>
      </c>
      <c r="I64" s="432" t="str">
        <f>IF(G64&lt;&gt;"",G64*VLOOKUP(F64,'Group Information'!$A$19:$B$25,2,0),"")</f>
        <v/>
      </c>
      <c r="J64" s="432" t="str">
        <f>IF(H64&lt;&gt;"",H64*VLOOKUP(F64,'Group Information'!$A$19:$B$25,2,0),"")</f>
        <v/>
      </c>
      <c r="K64" s="226"/>
      <c r="L64" s="227"/>
      <c r="M64" s="228"/>
      <c r="N64" s="222"/>
      <c r="Q64" s="150"/>
      <c r="S64" s="147"/>
      <c r="T64" s="149"/>
    </row>
    <row r="65" spans="1:20" x14ac:dyDescent="0.35">
      <c r="A65" s="222"/>
      <c r="B65" s="222"/>
      <c r="C65" s="223"/>
      <c r="D65" s="224"/>
      <c r="E65" s="224"/>
      <c r="F65" s="225"/>
      <c r="G65" s="432" t="str">
        <f t="shared" si="2"/>
        <v/>
      </c>
      <c r="H65" s="432" t="str">
        <f t="shared" si="3"/>
        <v/>
      </c>
      <c r="I65" s="432" t="str">
        <f>IF(G65&lt;&gt;"",G65*VLOOKUP(F65,'Group Information'!$A$19:$B$25,2,0),"")</f>
        <v/>
      </c>
      <c r="J65" s="432" t="str">
        <f>IF(H65&lt;&gt;"",H65*VLOOKUP(F65,'Group Information'!$A$19:$B$25,2,0),"")</f>
        <v/>
      </c>
      <c r="K65" s="226"/>
      <c r="L65" s="227"/>
      <c r="M65" s="228"/>
      <c r="N65" s="222"/>
      <c r="Q65" s="150"/>
      <c r="S65" s="147"/>
      <c r="T65" s="149"/>
    </row>
    <row r="66" spans="1:20" x14ac:dyDescent="0.35">
      <c r="A66" s="222"/>
      <c r="B66" s="222"/>
      <c r="C66" s="223"/>
      <c r="D66" s="224"/>
      <c r="E66" s="224"/>
      <c r="F66" s="225"/>
      <c r="G66" s="432" t="str">
        <f t="shared" si="2"/>
        <v/>
      </c>
      <c r="H66" s="432" t="str">
        <f t="shared" si="3"/>
        <v/>
      </c>
      <c r="I66" s="432" t="str">
        <f>IF(G66&lt;&gt;"",G66*VLOOKUP(F66,'Group Information'!$A$19:$B$25,2,0),"")</f>
        <v/>
      </c>
      <c r="J66" s="432" t="str">
        <f>IF(H66&lt;&gt;"",H66*VLOOKUP(F66,'Group Information'!$A$19:$B$25,2,0),"")</f>
        <v/>
      </c>
      <c r="K66" s="226"/>
      <c r="L66" s="227"/>
      <c r="M66" s="228"/>
      <c r="N66" s="222"/>
      <c r="Q66" s="150"/>
      <c r="S66" s="147"/>
      <c r="T66" s="149"/>
    </row>
    <row r="67" spans="1:20" x14ac:dyDescent="0.35">
      <c r="A67" s="222"/>
      <c r="B67" s="222"/>
      <c r="C67" s="223"/>
      <c r="D67" s="224"/>
      <c r="E67" s="224"/>
      <c r="F67" s="225"/>
      <c r="G67" s="432" t="str">
        <f t="shared" si="2"/>
        <v/>
      </c>
      <c r="H67" s="432" t="str">
        <f t="shared" si="3"/>
        <v/>
      </c>
      <c r="I67" s="432" t="str">
        <f>IF(G67&lt;&gt;"",G67*VLOOKUP(F67,'Group Information'!$A$19:$B$25,2,0),"")</f>
        <v/>
      </c>
      <c r="J67" s="432" t="str">
        <f>IF(H67&lt;&gt;"",H67*VLOOKUP(F67,'Group Information'!$A$19:$B$25,2,0),"")</f>
        <v/>
      </c>
      <c r="K67" s="226"/>
      <c r="L67" s="227"/>
      <c r="M67" s="228"/>
      <c r="N67" s="222"/>
      <c r="Q67" s="150"/>
      <c r="S67" s="147"/>
      <c r="T67" s="149"/>
    </row>
    <row r="68" spans="1:20" x14ac:dyDescent="0.35">
      <c r="A68" s="222"/>
      <c r="B68" s="222"/>
      <c r="C68" s="223"/>
      <c r="D68" s="224"/>
      <c r="E68" s="224"/>
      <c r="F68" s="225"/>
      <c r="G68" s="432" t="str">
        <f t="shared" si="2"/>
        <v/>
      </c>
      <c r="H68" s="432" t="str">
        <f t="shared" si="3"/>
        <v/>
      </c>
      <c r="I68" s="432" t="str">
        <f>IF(G68&lt;&gt;"",G68*VLOOKUP(F68,'Group Information'!$A$19:$B$25,2,0),"")</f>
        <v/>
      </c>
      <c r="J68" s="432" t="str">
        <f>IF(H68&lt;&gt;"",H68*VLOOKUP(F68,'Group Information'!$A$19:$B$25,2,0),"")</f>
        <v/>
      </c>
      <c r="K68" s="226"/>
      <c r="L68" s="227"/>
      <c r="M68" s="228"/>
      <c r="N68" s="222"/>
      <c r="Q68" s="150"/>
      <c r="S68" s="147"/>
      <c r="T68" s="149"/>
    </row>
    <row r="69" spans="1:20" x14ac:dyDescent="0.35">
      <c r="A69" s="222"/>
      <c r="B69" s="222"/>
      <c r="C69" s="223"/>
      <c r="D69" s="224"/>
      <c r="E69" s="224"/>
      <c r="F69" s="225"/>
      <c r="G69" s="432" t="str">
        <f t="shared" si="2"/>
        <v/>
      </c>
      <c r="H69" s="432" t="str">
        <f t="shared" si="3"/>
        <v/>
      </c>
      <c r="I69" s="432" t="str">
        <f>IF(G69&lt;&gt;"",G69*VLOOKUP(F69,'Group Information'!$A$19:$B$25,2,0),"")</f>
        <v/>
      </c>
      <c r="J69" s="432" t="str">
        <f>IF(H69&lt;&gt;"",H69*VLOOKUP(F69,'Group Information'!$A$19:$B$25,2,0),"")</f>
        <v/>
      </c>
      <c r="K69" s="226"/>
      <c r="L69" s="227"/>
      <c r="M69" s="228"/>
      <c r="N69" s="222"/>
      <c r="Q69" s="150"/>
      <c r="S69" s="147"/>
      <c r="T69" s="149"/>
    </row>
    <row r="70" spans="1:20" x14ac:dyDescent="0.35">
      <c r="A70" s="222"/>
      <c r="B70" s="222"/>
      <c r="C70" s="223"/>
      <c r="D70" s="224"/>
      <c r="E70" s="224"/>
      <c r="F70" s="225"/>
      <c r="G70" s="432" t="str">
        <f t="shared" si="2"/>
        <v/>
      </c>
      <c r="H70" s="432" t="str">
        <f t="shared" si="3"/>
        <v/>
      </c>
      <c r="I70" s="432" t="str">
        <f>IF(G70&lt;&gt;"",G70*VLOOKUP(F70,'Group Information'!$A$19:$B$25,2,0),"")</f>
        <v/>
      </c>
      <c r="J70" s="432" t="str">
        <f>IF(H70&lt;&gt;"",H70*VLOOKUP(F70,'Group Information'!$A$19:$B$25,2,0),"")</f>
        <v/>
      </c>
      <c r="K70" s="226"/>
      <c r="L70" s="227"/>
      <c r="M70" s="228"/>
      <c r="N70" s="222"/>
      <c r="Q70" s="150"/>
      <c r="S70" s="147"/>
      <c r="T70" s="149"/>
    </row>
    <row r="71" spans="1:20" x14ac:dyDescent="0.35">
      <c r="A71" s="222"/>
      <c r="B71" s="222"/>
      <c r="C71" s="223"/>
      <c r="D71" s="224"/>
      <c r="E71" s="224"/>
      <c r="F71" s="225"/>
      <c r="G71" s="432" t="str">
        <f t="shared" si="2"/>
        <v/>
      </c>
      <c r="H71" s="432" t="str">
        <f t="shared" si="3"/>
        <v/>
      </c>
      <c r="I71" s="432" t="str">
        <f>IF(G71&lt;&gt;"",G71*VLOOKUP(F71,'Group Information'!$A$19:$B$25,2,0),"")</f>
        <v/>
      </c>
      <c r="J71" s="432" t="str">
        <f>IF(H71&lt;&gt;"",H71*VLOOKUP(F71,'Group Information'!$A$19:$B$25,2,0),"")</f>
        <v/>
      </c>
      <c r="K71" s="226"/>
      <c r="L71" s="227"/>
      <c r="M71" s="228"/>
      <c r="N71" s="222"/>
      <c r="Q71" s="150"/>
      <c r="S71" s="147"/>
      <c r="T71" s="149"/>
    </row>
    <row r="72" spans="1:20" x14ac:dyDescent="0.35">
      <c r="A72" s="222"/>
      <c r="B72" s="222"/>
      <c r="C72" s="223"/>
      <c r="D72" s="224"/>
      <c r="E72" s="224"/>
      <c r="F72" s="225"/>
      <c r="G72" s="432" t="str">
        <f t="shared" si="2"/>
        <v/>
      </c>
      <c r="H72" s="432" t="str">
        <f t="shared" si="3"/>
        <v/>
      </c>
      <c r="I72" s="432" t="str">
        <f>IF(G72&lt;&gt;"",G72*VLOOKUP(F72,'Group Information'!$A$19:$B$25,2,0),"")</f>
        <v/>
      </c>
      <c r="J72" s="432" t="str">
        <f>IF(H72&lt;&gt;"",H72*VLOOKUP(F72,'Group Information'!$A$19:$B$25,2,0),"")</f>
        <v/>
      </c>
      <c r="K72" s="226"/>
      <c r="L72" s="227"/>
      <c r="M72" s="228"/>
      <c r="N72" s="222"/>
      <c r="Q72" s="150"/>
      <c r="S72" s="147"/>
      <c r="T72" s="149"/>
    </row>
    <row r="73" spans="1:20" x14ac:dyDescent="0.35">
      <c r="A73" s="222"/>
      <c r="B73" s="222"/>
      <c r="C73" s="223"/>
      <c r="D73" s="224"/>
      <c r="E73" s="224"/>
      <c r="F73" s="225"/>
      <c r="G73" s="432" t="str">
        <f t="shared" si="2"/>
        <v/>
      </c>
      <c r="H73" s="432" t="str">
        <f t="shared" si="3"/>
        <v/>
      </c>
      <c r="I73" s="432" t="str">
        <f>IF(G73&lt;&gt;"",G73*VLOOKUP(F73,'Group Information'!$A$19:$B$25,2,0),"")</f>
        <v/>
      </c>
      <c r="J73" s="432" t="str">
        <f>IF(H73&lt;&gt;"",H73*VLOOKUP(F73,'Group Information'!$A$19:$B$25,2,0),"")</f>
        <v/>
      </c>
      <c r="K73" s="226"/>
      <c r="L73" s="227"/>
      <c r="M73" s="228"/>
      <c r="N73" s="222"/>
      <c r="Q73" s="150"/>
      <c r="S73" s="147"/>
      <c r="T73" s="149"/>
    </row>
    <row r="74" spans="1:20" x14ac:dyDescent="0.35">
      <c r="A74" s="222"/>
      <c r="B74" s="222"/>
      <c r="C74" s="223"/>
      <c r="D74" s="224"/>
      <c r="E74" s="224"/>
      <c r="F74" s="225"/>
      <c r="G74" s="432" t="str">
        <f t="shared" si="2"/>
        <v/>
      </c>
      <c r="H74" s="432" t="str">
        <f t="shared" si="3"/>
        <v/>
      </c>
      <c r="I74" s="432" t="str">
        <f>IF(G74&lt;&gt;"",G74*VLOOKUP(F74,'Group Information'!$A$19:$B$25,2,0),"")</f>
        <v/>
      </c>
      <c r="J74" s="432" t="str">
        <f>IF(H74&lt;&gt;"",H74*VLOOKUP(F74,'Group Information'!$A$19:$B$25,2,0),"")</f>
        <v/>
      </c>
      <c r="K74" s="226"/>
      <c r="L74" s="227"/>
      <c r="M74" s="228"/>
      <c r="N74" s="222"/>
      <c r="Q74" s="150"/>
      <c r="S74" s="147"/>
      <c r="T74" s="149"/>
    </row>
    <row r="75" spans="1:20" x14ac:dyDescent="0.35">
      <c r="A75" s="222"/>
      <c r="B75" s="222"/>
      <c r="C75" s="223"/>
      <c r="D75" s="224"/>
      <c r="E75" s="224"/>
      <c r="F75" s="225"/>
      <c r="G75" s="432" t="str">
        <f t="shared" si="2"/>
        <v/>
      </c>
      <c r="H75" s="432" t="str">
        <f t="shared" si="3"/>
        <v/>
      </c>
      <c r="I75" s="432" t="str">
        <f>IF(G75&lt;&gt;"",G75*VLOOKUP(F75,'Group Information'!$A$19:$B$25,2,0),"")</f>
        <v/>
      </c>
      <c r="J75" s="432" t="str">
        <f>IF(H75&lt;&gt;"",H75*VLOOKUP(F75,'Group Information'!$A$19:$B$25,2,0),"")</f>
        <v/>
      </c>
      <c r="K75" s="226"/>
      <c r="L75" s="227"/>
      <c r="M75" s="228"/>
      <c r="N75" s="222"/>
      <c r="Q75" s="150"/>
      <c r="S75" s="147"/>
      <c r="T75" s="149"/>
    </row>
    <row r="76" spans="1:20" x14ac:dyDescent="0.35">
      <c r="A76" s="222"/>
      <c r="B76" s="222"/>
      <c r="C76" s="223"/>
      <c r="D76" s="224"/>
      <c r="E76" s="224"/>
      <c r="F76" s="225"/>
      <c r="G76" s="432" t="str">
        <f t="shared" si="2"/>
        <v/>
      </c>
      <c r="H76" s="432" t="str">
        <f t="shared" si="3"/>
        <v/>
      </c>
      <c r="I76" s="432" t="str">
        <f>IF(G76&lt;&gt;"",G76*VLOOKUP(F76,'Group Information'!$A$19:$B$25,2,0),"")</f>
        <v/>
      </c>
      <c r="J76" s="432" t="str">
        <f>IF(H76&lt;&gt;"",H76*VLOOKUP(F76,'Group Information'!$A$19:$B$25,2,0),"")</f>
        <v/>
      </c>
      <c r="K76" s="226"/>
      <c r="L76" s="227"/>
      <c r="M76" s="228"/>
      <c r="N76" s="222"/>
      <c r="Q76" s="150"/>
      <c r="S76" s="147"/>
      <c r="T76" s="149"/>
    </row>
    <row r="77" spans="1:20" x14ac:dyDescent="0.35">
      <c r="A77" s="222"/>
      <c r="B77" s="222"/>
      <c r="C77" s="223"/>
      <c r="D77" s="224"/>
      <c r="E77" s="224"/>
      <c r="F77" s="225"/>
      <c r="G77" s="432" t="str">
        <f t="shared" si="2"/>
        <v/>
      </c>
      <c r="H77" s="432" t="str">
        <f t="shared" si="3"/>
        <v/>
      </c>
      <c r="I77" s="432" t="str">
        <f>IF(G77&lt;&gt;"",G77*VLOOKUP(F77,'Group Information'!$A$19:$B$25,2,0),"")</f>
        <v/>
      </c>
      <c r="J77" s="432" t="str">
        <f>IF(H77&lt;&gt;"",H77*VLOOKUP(F77,'Group Information'!$A$19:$B$25,2,0),"")</f>
        <v/>
      </c>
      <c r="K77" s="226"/>
      <c r="L77" s="227"/>
      <c r="M77" s="228"/>
      <c r="N77" s="222"/>
      <c r="Q77" s="150"/>
      <c r="S77" s="147"/>
      <c r="T77" s="149"/>
    </row>
    <row r="78" spans="1:20" x14ac:dyDescent="0.35">
      <c r="A78" s="222"/>
      <c r="B78" s="222"/>
      <c r="C78" s="223"/>
      <c r="D78" s="224"/>
      <c r="E78" s="224"/>
      <c r="F78" s="225"/>
      <c r="G78" s="432" t="str">
        <f t="shared" si="2"/>
        <v/>
      </c>
      <c r="H78" s="432" t="str">
        <f t="shared" si="3"/>
        <v/>
      </c>
      <c r="I78" s="432" t="str">
        <f>IF(G78&lt;&gt;"",G78*VLOOKUP(F78,'Group Information'!$A$19:$B$25,2,0),"")</f>
        <v/>
      </c>
      <c r="J78" s="432" t="str">
        <f>IF(H78&lt;&gt;"",H78*VLOOKUP(F78,'Group Information'!$A$19:$B$25,2,0),"")</f>
        <v/>
      </c>
      <c r="K78" s="226"/>
      <c r="L78" s="227"/>
      <c r="M78" s="228"/>
      <c r="N78" s="222"/>
      <c r="Q78" s="150"/>
      <c r="S78" s="147"/>
      <c r="T78" s="149"/>
    </row>
    <row r="79" spans="1:20" x14ac:dyDescent="0.35">
      <c r="A79" s="222"/>
      <c r="B79" s="222"/>
      <c r="C79" s="223"/>
      <c r="D79" s="224"/>
      <c r="E79" s="224"/>
      <c r="F79" s="225"/>
      <c r="G79" s="432" t="str">
        <f t="shared" si="2"/>
        <v/>
      </c>
      <c r="H79" s="432" t="str">
        <f t="shared" si="3"/>
        <v/>
      </c>
      <c r="I79" s="432" t="str">
        <f>IF(G79&lt;&gt;"",G79*VLOOKUP(F79,'Group Information'!$A$19:$B$25,2,0),"")</f>
        <v/>
      </c>
      <c r="J79" s="432" t="str">
        <f>IF(H79&lt;&gt;"",H79*VLOOKUP(F79,'Group Information'!$A$19:$B$25,2,0),"")</f>
        <v/>
      </c>
      <c r="K79" s="226"/>
      <c r="L79" s="227"/>
      <c r="M79" s="228"/>
      <c r="N79" s="222"/>
      <c r="Q79" s="150"/>
      <c r="S79" s="147"/>
      <c r="T79" s="149"/>
    </row>
    <row r="80" spans="1:20" x14ac:dyDescent="0.35">
      <c r="A80" s="222"/>
      <c r="B80" s="222"/>
      <c r="C80" s="223"/>
      <c r="D80" s="224"/>
      <c r="E80" s="224"/>
      <c r="F80" s="225"/>
      <c r="G80" s="432" t="str">
        <f t="shared" ref="G80:G143" si="4">IF(D80&lt;&gt;"",C80*D80,"")</f>
        <v/>
      </c>
      <c r="H80" s="432" t="str">
        <f t="shared" ref="H80:H143" si="5">IF(D80&lt;&gt;"",G80+E80,"")</f>
        <v/>
      </c>
      <c r="I80" s="432" t="str">
        <f>IF(G80&lt;&gt;"",G80*VLOOKUP(F80,'Group Information'!$A$19:$B$25,2,0),"")</f>
        <v/>
      </c>
      <c r="J80" s="432" t="str">
        <f>IF(H80&lt;&gt;"",H80*VLOOKUP(F80,'Group Information'!$A$19:$B$25,2,0),"")</f>
        <v/>
      </c>
      <c r="K80" s="226"/>
      <c r="L80" s="227"/>
      <c r="M80" s="228"/>
      <c r="N80" s="222"/>
      <c r="Q80" s="150"/>
      <c r="S80" s="147"/>
      <c r="T80" s="149"/>
    </row>
    <row r="81" spans="1:20" x14ac:dyDescent="0.35">
      <c r="A81" s="222"/>
      <c r="B81" s="222"/>
      <c r="C81" s="223"/>
      <c r="D81" s="224"/>
      <c r="E81" s="224"/>
      <c r="F81" s="225"/>
      <c r="G81" s="432" t="str">
        <f t="shared" si="4"/>
        <v/>
      </c>
      <c r="H81" s="432" t="str">
        <f t="shared" si="5"/>
        <v/>
      </c>
      <c r="I81" s="432" t="str">
        <f>IF(G81&lt;&gt;"",G81*VLOOKUP(F81,'Group Information'!$A$19:$B$25,2,0),"")</f>
        <v/>
      </c>
      <c r="J81" s="432" t="str">
        <f>IF(H81&lt;&gt;"",H81*VLOOKUP(F81,'Group Information'!$A$19:$B$25,2,0),"")</f>
        <v/>
      </c>
      <c r="K81" s="226"/>
      <c r="L81" s="227"/>
      <c r="M81" s="228"/>
      <c r="N81" s="222"/>
      <c r="Q81" s="150"/>
      <c r="S81" s="147"/>
      <c r="T81" s="149"/>
    </row>
    <row r="82" spans="1:20" x14ac:dyDescent="0.35">
      <c r="A82" s="222"/>
      <c r="B82" s="222"/>
      <c r="C82" s="223"/>
      <c r="D82" s="224"/>
      <c r="E82" s="224"/>
      <c r="F82" s="225"/>
      <c r="G82" s="432" t="str">
        <f t="shared" si="4"/>
        <v/>
      </c>
      <c r="H82" s="432" t="str">
        <f t="shared" si="5"/>
        <v/>
      </c>
      <c r="I82" s="432" t="str">
        <f>IF(G82&lt;&gt;"",G82*VLOOKUP(F82,'Group Information'!$A$19:$B$25,2,0),"")</f>
        <v/>
      </c>
      <c r="J82" s="432" t="str">
        <f>IF(H82&lt;&gt;"",H82*VLOOKUP(F82,'Group Information'!$A$19:$B$25,2,0),"")</f>
        <v/>
      </c>
      <c r="K82" s="226"/>
      <c r="L82" s="227"/>
      <c r="M82" s="228"/>
      <c r="N82" s="222"/>
      <c r="Q82" s="150"/>
      <c r="S82" s="147"/>
      <c r="T82" s="149"/>
    </row>
    <row r="83" spans="1:20" x14ac:dyDescent="0.35">
      <c r="A83" s="222"/>
      <c r="B83" s="222"/>
      <c r="C83" s="223"/>
      <c r="D83" s="224"/>
      <c r="E83" s="224"/>
      <c r="F83" s="225"/>
      <c r="G83" s="432" t="str">
        <f t="shared" si="4"/>
        <v/>
      </c>
      <c r="H83" s="432" t="str">
        <f t="shared" si="5"/>
        <v/>
      </c>
      <c r="I83" s="432" t="str">
        <f>IF(G83&lt;&gt;"",G83*VLOOKUP(F83,'Group Information'!$A$19:$B$25,2,0),"")</f>
        <v/>
      </c>
      <c r="J83" s="432" t="str">
        <f>IF(H83&lt;&gt;"",H83*VLOOKUP(F83,'Group Information'!$A$19:$B$25,2,0),"")</f>
        <v/>
      </c>
      <c r="K83" s="226"/>
      <c r="L83" s="227"/>
      <c r="M83" s="228"/>
      <c r="N83" s="222"/>
      <c r="Q83" s="150"/>
      <c r="S83" s="147"/>
      <c r="T83" s="149"/>
    </row>
    <row r="84" spans="1:20" x14ac:dyDescent="0.35">
      <c r="A84" s="222"/>
      <c r="B84" s="222"/>
      <c r="C84" s="223"/>
      <c r="D84" s="224"/>
      <c r="E84" s="224"/>
      <c r="F84" s="225"/>
      <c r="G84" s="432" t="str">
        <f t="shared" si="4"/>
        <v/>
      </c>
      <c r="H84" s="432" t="str">
        <f t="shared" si="5"/>
        <v/>
      </c>
      <c r="I84" s="432" t="str">
        <f>IF(G84&lt;&gt;"",G84*VLOOKUP(F84,'Group Information'!$A$19:$B$25,2,0),"")</f>
        <v/>
      </c>
      <c r="J84" s="432" t="str">
        <f>IF(H84&lt;&gt;"",H84*VLOOKUP(F84,'Group Information'!$A$19:$B$25,2,0),"")</f>
        <v/>
      </c>
      <c r="K84" s="226"/>
      <c r="L84" s="227"/>
      <c r="M84" s="228"/>
      <c r="N84" s="222"/>
      <c r="Q84" s="150"/>
      <c r="S84" s="147"/>
      <c r="T84" s="149"/>
    </row>
    <row r="85" spans="1:20" x14ac:dyDescent="0.35">
      <c r="A85" s="222"/>
      <c r="B85" s="222"/>
      <c r="C85" s="223"/>
      <c r="D85" s="224"/>
      <c r="E85" s="224"/>
      <c r="F85" s="225"/>
      <c r="G85" s="432" t="str">
        <f t="shared" si="4"/>
        <v/>
      </c>
      <c r="H85" s="432" t="str">
        <f t="shared" si="5"/>
        <v/>
      </c>
      <c r="I85" s="432" t="str">
        <f>IF(G85&lt;&gt;"",G85*VLOOKUP(F85,'Group Information'!$A$19:$B$25,2,0),"")</f>
        <v/>
      </c>
      <c r="J85" s="432" t="str">
        <f>IF(H85&lt;&gt;"",H85*VLOOKUP(F85,'Group Information'!$A$19:$B$25,2,0),"")</f>
        <v/>
      </c>
      <c r="K85" s="226"/>
      <c r="L85" s="227"/>
      <c r="M85" s="228"/>
      <c r="N85" s="222"/>
      <c r="Q85" s="150"/>
      <c r="S85" s="147"/>
      <c r="T85" s="149"/>
    </row>
    <row r="86" spans="1:20" x14ac:dyDescent="0.35">
      <c r="A86" s="222"/>
      <c r="B86" s="222"/>
      <c r="C86" s="223"/>
      <c r="D86" s="224"/>
      <c r="E86" s="224"/>
      <c r="F86" s="225"/>
      <c r="G86" s="432" t="str">
        <f t="shared" si="4"/>
        <v/>
      </c>
      <c r="H86" s="432" t="str">
        <f t="shared" si="5"/>
        <v/>
      </c>
      <c r="I86" s="432" t="str">
        <f>IF(G86&lt;&gt;"",G86*VLOOKUP(F86,'Group Information'!$A$19:$B$25,2,0),"")</f>
        <v/>
      </c>
      <c r="J86" s="432" t="str">
        <f>IF(H86&lt;&gt;"",H86*VLOOKUP(F86,'Group Information'!$A$19:$B$25,2,0),"")</f>
        <v/>
      </c>
      <c r="K86" s="226"/>
      <c r="L86" s="227"/>
      <c r="M86" s="228"/>
      <c r="N86" s="222"/>
      <c r="Q86" s="150"/>
      <c r="S86" s="147"/>
      <c r="T86" s="149"/>
    </row>
    <row r="87" spans="1:20" x14ac:dyDescent="0.35">
      <c r="A87" s="222"/>
      <c r="B87" s="222"/>
      <c r="C87" s="223"/>
      <c r="D87" s="224"/>
      <c r="E87" s="224"/>
      <c r="F87" s="225"/>
      <c r="G87" s="432" t="str">
        <f t="shared" si="4"/>
        <v/>
      </c>
      <c r="H87" s="432" t="str">
        <f t="shared" si="5"/>
        <v/>
      </c>
      <c r="I87" s="432" t="str">
        <f>IF(G87&lt;&gt;"",G87*VLOOKUP(F87,'Group Information'!$A$19:$B$25,2,0),"")</f>
        <v/>
      </c>
      <c r="J87" s="432" t="str">
        <f>IF(H87&lt;&gt;"",H87*VLOOKUP(F87,'Group Information'!$A$19:$B$25,2,0),"")</f>
        <v/>
      </c>
      <c r="K87" s="226"/>
      <c r="L87" s="227"/>
      <c r="M87" s="228"/>
      <c r="N87" s="222"/>
      <c r="Q87" s="150"/>
      <c r="S87" s="147"/>
      <c r="T87" s="149"/>
    </row>
    <row r="88" spans="1:20" x14ac:dyDescent="0.35">
      <c r="A88" s="222"/>
      <c r="B88" s="222"/>
      <c r="C88" s="223"/>
      <c r="D88" s="224"/>
      <c r="E88" s="224"/>
      <c r="F88" s="225"/>
      <c r="G88" s="432" t="str">
        <f t="shared" si="4"/>
        <v/>
      </c>
      <c r="H88" s="432" t="str">
        <f t="shared" si="5"/>
        <v/>
      </c>
      <c r="I88" s="432" t="str">
        <f>IF(G88&lt;&gt;"",G88*VLOOKUP(F88,'Group Information'!$A$19:$B$25,2,0),"")</f>
        <v/>
      </c>
      <c r="J88" s="432" t="str">
        <f>IF(H88&lt;&gt;"",H88*VLOOKUP(F88,'Group Information'!$A$19:$B$25,2,0),"")</f>
        <v/>
      </c>
      <c r="K88" s="226"/>
      <c r="L88" s="227"/>
      <c r="M88" s="228"/>
      <c r="N88" s="222"/>
      <c r="Q88" s="150"/>
      <c r="S88" s="147"/>
      <c r="T88" s="149"/>
    </row>
    <row r="89" spans="1:20" x14ac:dyDescent="0.35">
      <c r="A89" s="222"/>
      <c r="B89" s="222"/>
      <c r="C89" s="223"/>
      <c r="D89" s="224"/>
      <c r="E89" s="224"/>
      <c r="F89" s="225"/>
      <c r="G89" s="432" t="str">
        <f t="shared" si="4"/>
        <v/>
      </c>
      <c r="H89" s="432" t="str">
        <f t="shared" si="5"/>
        <v/>
      </c>
      <c r="I89" s="432" t="str">
        <f>IF(G89&lt;&gt;"",G89*VLOOKUP(F89,'Group Information'!$A$19:$B$25,2,0),"")</f>
        <v/>
      </c>
      <c r="J89" s="432" t="str">
        <f>IF(H89&lt;&gt;"",H89*VLOOKUP(F89,'Group Information'!$A$19:$B$25,2,0),"")</f>
        <v/>
      </c>
      <c r="K89" s="226"/>
      <c r="L89" s="227"/>
      <c r="M89" s="228"/>
      <c r="N89" s="222"/>
      <c r="Q89" s="150"/>
      <c r="S89" s="147"/>
      <c r="T89" s="149"/>
    </row>
    <row r="90" spans="1:20" x14ac:dyDescent="0.35">
      <c r="A90" s="222"/>
      <c r="B90" s="222"/>
      <c r="C90" s="223"/>
      <c r="D90" s="224"/>
      <c r="E90" s="224"/>
      <c r="F90" s="225"/>
      <c r="G90" s="432" t="str">
        <f t="shared" si="4"/>
        <v/>
      </c>
      <c r="H90" s="432" t="str">
        <f t="shared" si="5"/>
        <v/>
      </c>
      <c r="I90" s="432" t="str">
        <f>IF(G90&lt;&gt;"",G90*VLOOKUP(F90,'Group Information'!$A$19:$B$25,2,0),"")</f>
        <v/>
      </c>
      <c r="J90" s="432" t="str">
        <f>IF(H90&lt;&gt;"",H90*VLOOKUP(F90,'Group Information'!$A$19:$B$25,2,0),"")</f>
        <v/>
      </c>
      <c r="K90" s="226"/>
      <c r="L90" s="227"/>
      <c r="M90" s="228"/>
      <c r="N90" s="222"/>
      <c r="Q90" s="150"/>
      <c r="S90" s="147"/>
      <c r="T90" s="149"/>
    </row>
    <row r="91" spans="1:20" x14ac:dyDescent="0.35">
      <c r="A91" s="222"/>
      <c r="B91" s="222"/>
      <c r="C91" s="223"/>
      <c r="D91" s="224"/>
      <c r="E91" s="224"/>
      <c r="F91" s="225"/>
      <c r="G91" s="432" t="str">
        <f t="shared" si="4"/>
        <v/>
      </c>
      <c r="H91" s="432" t="str">
        <f t="shared" si="5"/>
        <v/>
      </c>
      <c r="I91" s="432" t="str">
        <f>IF(G91&lt;&gt;"",G91*VLOOKUP(F91,'Group Information'!$A$19:$B$25,2,0),"")</f>
        <v/>
      </c>
      <c r="J91" s="432" t="str">
        <f>IF(H91&lt;&gt;"",H91*VLOOKUP(F91,'Group Information'!$A$19:$B$25,2,0),"")</f>
        <v/>
      </c>
      <c r="K91" s="226"/>
      <c r="L91" s="227"/>
      <c r="M91" s="228"/>
      <c r="N91" s="222"/>
      <c r="Q91" s="150"/>
      <c r="S91" s="147"/>
      <c r="T91" s="149"/>
    </row>
    <row r="92" spans="1:20" x14ac:dyDescent="0.35">
      <c r="A92" s="222"/>
      <c r="B92" s="222"/>
      <c r="C92" s="223"/>
      <c r="D92" s="224"/>
      <c r="E92" s="224"/>
      <c r="F92" s="225"/>
      <c r="G92" s="432" t="str">
        <f t="shared" si="4"/>
        <v/>
      </c>
      <c r="H92" s="432" t="str">
        <f t="shared" si="5"/>
        <v/>
      </c>
      <c r="I92" s="432" t="str">
        <f>IF(G92&lt;&gt;"",G92*VLOOKUP(F92,'Group Information'!$A$19:$B$25,2,0),"")</f>
        <v/>
      </c>
      <c r="J92" s="432" t="str">
        <f>IF(H92&lt;&gt;"",H92*VLOOKUP(F92,'Group Information'!$A$19:$B$25,2,0),"")</f>
        <v/>
      </c>
      <c r="K92" s="226"/>
      <c r="L92" s="227"/>
      <c r="M92" s="228"/>
      <c r="N92" s="222"/>
      <c r="Q92" s="150"/>
      <c r="S92" s="147"/>
      <c r="T92" s="149"/>
    </row>
    <row r="93" spans="1:20" x14ac:dyDescent="0.35">
      <c r="A93" s="222"/>
      <c r="B93" s="222"/>
      <c r="C93" s="223"/>
      <c r="D93" s="224"/>
      <c r="E93" s="224"/>
      <c r="F93" s="225"/>
      <c r="G93" s="432" t="str">
        <f t="shared" si="4"/>
        <v/>
      </c>
      <c r="H93" s="432" t="str">
        <f t="shared" si="5"/>
        <v/>
      </c>
      <c r="I93" s="432" t="str">
        <f>IF(G93&lt;&gt;"",G93*VLOOKUP(F93,'Group Information'!$A$19:$B$25,2,0),"")</f>
        <v/>
      </c>
      <c r="J93" s="432" t="str">
        <f>IF(H93&lt;&gt;"",H93*VLOOKUP(F93,'Group Information'!$A$19:$B$25,2,0),"")</f>
        <v/>
      </c>
      <c r="K93" s="226"/>
      <c r="L93" s="227"/>
      <c r="M93" s="228"/>
      <c r="N93" s="222"/>
      <c r="Q93" s="150"/>
      <c r="S93" s="147"/>
      <c r="T93" s="149"/>
    </row>
    <row r="94" spans="1:20" x14ac:dyDescent="0.35">
      <c r="A94" s="222"/>
      <c r="B94" s="222"/>
      <c r="C94" s="223"/>
      <c r="D94" s="224"/>
      <c r="E94" s="224"/>
      <c r="F94" s="225"/>
      <c r="G94" s="432" t="str">
        <f t="shared" si="4"/>
        <v/>
      </c>
      <c r="H94" s="432" t="str">
        <f t="shared" si="5"/>
        <v/>
      </c>
      <c r="I94" s="432" t="str">
        <f>IF(G94&lt;&gt;"",G94*VLOOKUP(F94,'Group Information'!$A$19:$B$25,2,0),"")</f>
        <v/>
      </c>
      <c r="J94" s="432" t="str">
        <f>IF(H94&lt;&gt;"",H94*VLOOKUP(F94,'Group Information'!$A$19:$B$25,2,0),"")</f>
        <v/>
      </c>
      <c r="K94" s="226"/>
      <c r="L94" s="227"/>
      <c r="M94" s="228"/>
      <c r="N94" s="222"/>
      <c r="Q94" s="150"/>
      <c r="S94" s="147"/>
      <c r="T94" s="149"/>
    </row>
    <row r="95" spans="1:20" x14ac:dyDescent="0.35">
      <c r="A95" s="222"/>
      <c r="B95" s="222"/>
      <c r="C95" s="223"/>
      <c r="D95" s="224"/>
      <c r="E95" s="224"/>
      <c r="F95" s="225"/>
      <c r="G95" s="432" t="str">
        <f t="shared" si="4"/>
        <v/>
      </c>
      <c r="H95" s="432" t="str">
        <f t="shared" si="5"/>
        <v/>
      </c>
      <c r="I95" s="432" t="str">
        <f>IF(G95&lt;&gt;"",G95*VLOOKUP(F95,'Group Information'!$A$19:$B$25,2,0),"")</f>
        <v/>
      </c>
      <c r="J95" s="432" t="str">
        <f>IF(H95&lt;&gt;"",H95*VLOOKUP(F95,'Group Information'!$A$19:$B$25,2,0),"")</f>
        <v/>
      </c>
      <c r="K95" s="226"/>
      <c r="L95" s="227"/>
      <c r="M95" s="228"/>
      <c r="N95" s="222"/>
      <c r="Q95" s="150"/>
      <c r="S95" s="147"/>
      <c r="T95" s="149"/>
    </row>
    <row r="96" spans="1:20" x14ac:dyDescent="0.35">
      <c r="A96" s="222"/>
      <c r="B96" s="222"/>
      <c r="C96" s="223"/>
      <c r="D96" s="224"/>
      <c r="E96" s="224"/>
      <c r="F96" s="225"/>
      <c r="G96" s="432" t="str">
        <f t="shared" si="4"/>
        <v/>
      </c>
      <c r="H96" s="432" t="str">
        <f t="shared" si="5"/>
        <v/>
      </c>
      <c r="I96" s="432" t="str">
        <f>IF(G96&lt;&gt;"",G96*VLOOKUP(F96,'Group Information'!$A$19:$B$25,2,0),"")</f>
        <v/>
      </c>
      <c r="J96" s="432" t="str">
        <f>IF(H96&lt;&gt;"",H96*VLOOKUP(F96,'Group Information'!$A$19:$B$25,2,0),"")</f>
        <v/>
      </c>
      <c r="K96" s="226"/>
      <c r="L96" s="227"/>
      <c r="M96" s="228"/>
      <c r="N96" s="222"/>
      <c r="Q96" s="150"/>
      <c r="S96" s="147"/>
      <c r="T96" s="149"/>
    </row>
    <row r="97" spans="1:20" x14ac:dyDescent="0.35">
      <c r="A97" s="222"/>
      <c r="B97" s="222"/>
      <c r="C97" s="223"/>
      <c r="D97" s="224"/>
      <c r="E97" s="224"/>
      <c r="F97" s="225"/>
      <c r="G97" s="432" t="str">
        <f t="shared" si="4"/>
        <v/>
      </c>
      <c r="H97" s="432" t="str">
        <f t="shared" si="5"/>
        <v/>
      </c>
      <c r="I97" s="432" t="str">
        <f>IF(G97&lt;&gt;"",G97*VLOOKUP(F97,'Group Information'!$A$19:$B$25,2,0),"")</f>
        <v/>
      </c>
      <c r="J97" s="432" t="str">
        <f>IF(H97&lt;&gt;"",H97*VLOOKUP(F97,'Group Information'!$A$19:$B$25,2,0),"")</f>
        <v/>
      </c>
      <c r="K97" s="226"/>
      <c r="L97" s="227"/>
      <c r="M97" s="228"/>
      <c r="N97" s="222"/>
      <c r="Q97" s="150"/>
      <c r="S97" s="147"/>
      <c r="T97" s="149"/>
    </row>
    <row r="98" spans="1:20" x14ac:dyDescent="0.35">
      <c r="A98" s="222"/>
      <c r="B98" s="222"/>
      <c r="C98" s="223"/>
      <c r="D98" s="224"/>
      <c r="E98" s="224"/>
      <c r="F98" s="225"/>
      <c r="G98" s="432" t="str">
        <f t="shared" si="4"/>
        <v/>
      </c>
      <c r="H98" s="432" t="str">
        <f t="shared" si="5"/>
        <v/>
      </c>
      <c r="I98" s="432" t="str">
        <f>IF(G98&lt;&gt;"",G98*VLOOKUP(F98,'Group Information'!$A$19:$B$25,2,0),"")</f>
        <v/>
      </c>
      <c r="J98" s="432" t="str">
        <f>IF(H98&lt;&gt;"",H98*VLOOKUP(F98,'Group Information'!$A$19:$B$25,2,0),"")</f>
        <v/>
      </c>
      <c r="K98" s="226"/>
      <c r="L98" s="227"/>
      <c r="M98" s="228"/>
      <c r="N98" s="222"/>
      <c r="Q98" s="150"/>
      <c r="S98" s="147"/>
      <c r="T98" s="149"/>
    </row>
    <row r="99" spans="1:20" x14ac:dyDescent="0.35">
      <c r="A99" s="222"/>
      <c r="B99" s="222"/>
      <c r="C99" s="223"/>
      <c r="D99" s="224"/>
      <c r="E99" s="224"/>
      <c r="F99" s="225"/>
      <c r="G99" s="432" t="str">
        <f t="shared" si="4"/>
        <v/>
      </c>
      <c r="H99" s="432" t="str">
        <f t="shared" si="5"/>
        <v/>
      </c>
      <c r="I99" s="432" t="str">
        <f>IF(G99&lt;&gt;"",G99*VLOOKUP(F99,'Group Information'!$A$19:$B$25,2,0),"")</f>
        <v/>
      </c>
      <c r="J99" s="432" t="str">
        <f>IF(H99&lt;&gt;"",H99*VLOOKUP(F99,'Group Information'!$A$19:$B$25,2,0),"")</f>
        <v/>
      </c>
      <c r="K99" s="226"/>
      <c r="L99" s="227"/>
      <c r="M99" s="228"/>
      <c r="N99" s="222"/>
      <c r="Q99" s="150"/>
      <c r="S99" s="147"/>
      <c r="T99" s="149"/>
    </row>
    <row r="100" spans="1:20" x14ac:dyDescent="0.35">
      <c r="A100" s="222"/>
      <c r="B100" s="222"/>
      <c r="C100" s="223"/>
      <c r="D100" s="224"/>
      <c r="E100" s="224"/>
      <c r="F100" s="225"/>
      <c r="G100" s="432" t="str">
        <f t="shared" si="4"/>
        <v/>
      </c>
      <c r="H100" s="432" t="str">
        <f t="shared" si="5"/>
        <v/>
      </c>
      <c r="I100" s="432" t="str">
        <f>IF(G100&lt;&gt;"",G100*VLOOKUP(F100,'Group Information'!$A$19:$B$25,2,0),"")</f>
        <v/>
      </c>
      <c r="J100" s="432" t="str">
        <f>IF(H100&lt;&gt;"",H100*VLOOKUP(F100,'Group Information'!$A$19:$B$25,2,0),"")</f>
        <v/>
      </c>
      <c r="K100" s="226"/>
      <c r="L100" s="227"/>
      <c r="M100" s="228"/>
      <c r="N100" s="222"/>
      <c r="Q100" s="150"/>
      <c r="S100" s="147"/>
      <c r="T100" s="149"/>
    </row>
    <row r="101" spans="1:20" x14ac:dyDescent="0.35">
      <c r="A101" s="222"/>
      <c r="B101" s="222"/>
      <c r="C101" s="223"/>
      <c r="D101" s="224"/>
      <c r="E101" s="224"/>
      <c r="F101" s="225"/>
      <c r="G101" s="432" t="str">
        <f t="shared" si="4"/>
        <v/>
      </c>
      <c r="H101" s="432" t="str">
        <f t="shared" si="5"/>
        <v/>
      </c>
      <c r="I101" s="432" t="str">
        <f>IF(G101&lt;&gt;"",G101*VLOOKUP(F101,'Group Information'!$A$19:$B$25,2,0),"")</f>
        <v/>
      </c>
      <c r="J101" s="432" t="str">
        <f>IF(H101&lt;&gt;"",H101*VLOOKUP(F101,'Group Information'!$A$19:$B$25,2,0),"")</f>
        <v/>
      </c>
      <c r="K101" s="226"/>
      <c r="L101" s="227"/>
      <c r="M101" s="228"/>
      <c r="N101" s="222"/>
      <c r="Q101" s="150"/>
      <c r="S101" s="147"/>
      <c r="T101" s="149"/>
    </row>
    <row r="102" spans="1:20" x14ac:dyDescent="0.35">
      <c r="A102" s="222"/>
      <c r="B102" s="222"/>
      <c r="C102" s="223"/>
      <c r="D102" s="224"/>
      <c r="E102" s="224"/>
      <c r="F102" s="225"/>
      <c r="G102" s="432" t="str">
        <f t="shared" si="4"/>
        <v/>
      </c>
      <c r="H102" s="432" t="str">
        <f t="shared" si="5"/>
        <v/>
      </c>
      <c r="I102" s="432" t="str">
        <f>IF(G102&lt;&gt;"",G102*VLOOKUP(F102,'Group Information'!$A$19:$B$25,2,0),"")</f>
        <v/>
      </c>
      <c r="J102" s="432" t="str">
        <f>IF(H102&lt;&gt;"",H102*VLOOKUP(F102,'Group Information'!$A$19:$B$25,2,0),"")</f>
        <v/>
      </c>
      <c r="K102" s="226"/>
      <c r="L102" s="227"/>
      <c r="M102" s="228"/>
      <c r="N102" s="222"/>
      <c r="Q102" s="150"/>
      <c r="S102" s="147"/>
      <c r="T102" s="149"/>
    </row>
    <row r="103" spans="1:20" x14ac:dyDescent="0.35">
      <c r="A103" s="222"/>
      <c r="B103" s="222"/>
      <c r="C103" s="223"/>
      <c r="D103" s="224"/>
      <c r="E103" s="224"/>
      <c r="F103" s="225"/>
      <c r="G103" s="432" t="str">
        <f t="shared" si="4"/>
        <v/>
      </c>
      <c r="H103" s="432" t="str">
        <f t="shared" si="5"/>
        <v/>
      </c>
      <c r="I103" s="432" t="str">
        <f>IF(G103&lt;&gt;"",G103*VLOOKUP(F103,'Group Information'!$A$19:$B$25,2,0),"")</f>
        <v/>
      </c>
      <c r="J103" s="432" t="str">
        <f>IF(H103&lt;&gt;"",H103*VLOOKUP(F103,'Group Information'!$A$19:$B$25,2,0),"")</f>
        <v/>
      </c>
      <c r="K103" s="226"/>
      <c r="L103" s="227"/>
      <c r="M103" s="228"/>
      <c r="N103" s="222"/>
      <c r="Q103" s="150"/>
      <c r="S103" s="147"/>
      <c r="T103" s="149"/>
    </row>
    <row r="104" spans="1:20" x14ac:dyDescent="0.35">
      <c r="A104" s="222"/>
      <c r="B104" s="222"/>
      <c r="C104" s="223"/>
      <c r="D104" s="224"/>
      <c r="E104" s="224"/>
      <c r="F104" s="225"/>
      <c r="G104" s="432" t="str">
        <f t="shared" si="4"/>
        <v/>
      </c>
      <c r="H104" s="432" t="str">
        <f t="shared" si="5"/>
        <v/>
      </c>
      <c r="I104" s="432" t="str">
        <f>IF(G104&lt;&gt;"",G104*VLOOKUP(F104,'Group Information'!$A$19:$B$25,2,0),"")</f>
        <v/>
      </c>
      <c r="J104" s="432" t="str">
        <f>IF(H104&lt;&gt;"",H104*VLOOKUP(F104,'Group Information'!$A$19:$B$25,2,0),"")</f>
        <v/>
      </c>
      <c r="K104" s="226"/>
      <c r="L104" s="227"/>
      <c r="M104" s="228"/>
      <c r="N104" s="222"/>
      <c r="Q104" s="150"/>
      <c r="S104" s="147"/>
      <c r="T104" s="149"/>
    </row>
    <row r="105" spans="1:20" x14ac:dyDescent="0.35">
      <c r="A105" s="222"/>
      <c r="B105" s="222"/>
      <c r="C105" s="223"/>
      <c r="D105" s="224"/>
      <c r="E105" s="224"/>
      <c r="F105" s="225"/>
      <c r="G105" s="432" t="str">
        <f t="shared" si="4"/>
        <v/>
      </c>
      <c r="H105" s="432" t="str">
        <f t="shared" si="5"/>
        <v/>
      </c>
      <c r="I105" s="432" t="str">
        <f>IF(G105&lt;&gt;"",G105*VLOOKUP(F105,'Group Information'!$A$19:$B$25,2,0),"")</f>
        <v/>
      </c>
      <c r="J105" s="432" t="str">
        <f>IF(H105&lt;&gt;"",H105*VLOOKUP(F105,'Group Information'!$A$19:$B$25,2,0),"")</f>
        <v/>
      </c>
      <c r="K105" s="226"/>
      <c r="L105" s="227"/>
      <c r="M105" s="228"/>
      <c r="N105" s="222"/>
      <c r="Q105" s="150"/>
      <c r="S105" s="147"/>
      <c r="T105" s="149"/>
    </row>
    <row r="106" spans="1:20" x14ac:dyDescent="0.35">
      <c r="A106" s="222"/>
      <c r="B106" s="222"/>
      <c r="C106" s="223"/>
      <c r="D106" s="224"/>
      <c r="E106" s="224"/>
      <c r="F106" s="225"/>
      <c r="G106" s="432" t="str">
        <f t="shared" si="4"/>
        <v/>
      </c>
      <c r="H106" s="432" t="str">
        <f t="shared" si="5"/>
        <v/>
      </c>
      <c r="I106" s="432" t="str">
        <f>IF(G106&lt;&gt;"",G106*VLOOKUP(F106,'Group Information'!$A$19:$B$25,2,0),"")</f>
        <v/>
      </c>
      <c r="J106" s="432" t="str">
        <f>IF(H106&lt;&gt;"",H106*VLOOKUP(F106,'Group Information'!$A$19:$B$25,2,0),"")</f>
        <v/>
      </c>
      <c r="K106" s="226"/>
      <c r="L106" s="227"/>
      <c r="M106" s="228"/>
      <c r="N106" s="222"/>
      <c r="Q106" s="150"/>
      <c r="S106" s="147"/>
      <c r="T106" s="149"/>
    </row>
    <row r="107" spans="1:20" x14ac:dyDescent="0.35">
      <c r="A107" s="222"/>
      <c r="B107" s="222"/>
      <c r="C107" s="223"/>
      <c r="D107" s="224"/>
      <c r="E107" s="224"/>
      <c r="F107" s="225"/>
      <c r="G107" s="432" t="str">
        <f t="shared" si="4"/>
        <v/>
      </c>
      <c r="H107" s="432" t="str">
        <f t="shared" si="5"/>
        <v/>
      </c>
      <c r="I107" s="432" t="str">
        <f>IF(G107&lt;&gt;"",G107*VLOOKUP(F107,'Group Information'!$A$19:$B$25,2,0),"")</f>
        <v/>
      </c>
      <c r="J107" s="432" t="str">
        <f>IF(H107&lt;&gt;"",H107*VLOOKUP(F107,'Group Information'!$A$19:$B$25,2,0),"")</f>
        <v/>
      </c>
      <c r="K107" s="226"/>
      <c r="L107" s="227"/>
      <c r="M107" s="228"/>
      <c r="N107" s="222"/>
      <c r="Q107" s="150"/>
      <c r="S107" s="147"/>
      <c r="T107" s="149"/>
    </row>
    <row r="108" spans="1:20" x14ac:dyDescent="0.35">
      <c r="A108" s="222"/>
      <c r="B108" s="222"/>
      <c r="C108" s="223"/>
      <c r="D108" s="224"/>
      <c r="E108" s="224"/>
      <c r="F108" s="225"/>
      <c r="G108" s="432" t="str">
        <f t="shared" si="4"/>
        <v/>
      </c>
      <c r="H108" s="432" t="str">
        <f t="shared" si="5"/>
        <v/>
      </c>
      <c r="I108" s="432" t="str">
        <f>IF(G108&lt;&gt;"",G108*VLOOKUP(F108,'Group Information'!$A$19:$B$25,2,0),"")</f>
        <v/>
      </c>
      <c r="J108" s="432" t="str">
        <f>IF(H108&lt;&gt;"",H108*VLOOKUP(F108,'Group Information'!$A$19:$B$25,2,0),"")</f>
        <v/>
      </c>
      <c r="K108" s="226"/>
      <c r="L108" s="227"/>
      <c r="M108" s="228"/>
      <c r="N108" s="222"/>
      <c r="Q108" s="150"/>
      <c r="S108" s="147"/>
      <c r="T108" s="149"/>
    </row>
    <row r="109" spans="1:20" x14ac:dyDescent="0.35">
      <c r="A109" s="222"/>
      <c r="B109" s="222"/>
      <c r="C109" s="223"/>
      <c r="D109" s="224"/>
      <c r="E109" s="224"/>
      <c r="F109" s="225"/>
      <c r="G109" s="432" t="str">
        <f t="shared" si="4"/>
        <v/>
      </c>
      <c r="H109" s="432" t="str">
        <f t="shared" si="5"/>
        <v/>
      </c>
      <c r="I109" s="432" t="str">
        <f>IF(G109&lt;&gt;"",G109*VLOOKUP(F109,'Group Information'!$A$19:$B$25,2,0),"")</f>
        <v/>
      </c>
      <c r="J109" s="432" t="str">
        <f>IF(H109&lt;&gt;"",H109*VLOOKUP(F109,'Group Information'!$A$19:$B$25,2,0),"")</f>
        <v/>
      </c>
      <c r="K109" s="226"/>
      <c r="L109" s="227"/>
      <c r="M109" s="228"/>
      <c r="N109" s="222"/>
      <c r="Q109" s="150"/>
      <c r="S109" s="147"/>
      <c r="T109" s="149"/>
    </row>
    <row r="110" spans="1:20" x14ac:dyDescent="0.35">
      <c r="A110" s="222"/>
      <c r="B110" s="222"/>
      <c r="C110" s="223"/>
      <c r="D110" s="224"/>
      <c r="E110" s="224"/>
      <c r="F110" s="225"/>
      <c r="G110" s="432" t="str">
        <f t="shared" si="4"/>
        <v/>
      </c>
      <c r="H110" s="432" t="str">
        <f t="shared" si="5"/>
        <v/>
      </c>
      <c r="I110" s="432" t="str">
        <f>IF(G110&lt;&gt;"",G110*VLOOKUP(F110,'Group Information'!$A$19:$B$25,2,0),"")</f>
        <v/>
      </c>
      <c r="J110" s="432" t="str">
        <f>IF(H110&lt;&gt;"",H110*VLOOKUP(F110,'Group Information'!$A$19:$B$25,2,0),"")</f>
        <v/>
      </c>
      <c r="K110" s="226"/>
      <c r="L110" s="227"/>
      <c r="M110" s="228"/>
      <c r="N110" s="222"/>
      <c r="Q110" s="150"/>
      <c r="S110" s="147"/>
      <c r="T110" s="149"/>
    </row>
    <row r="111" spans="1:20" x14ac:dyDescent="0.35">
      <c r="A111" s="222"/>
      <c r="B111" s="222"/>
      <c r="C111" s="223"/>
      <c r="D111" s="224"/>
      <c r="E111" s="224"/>
      <c r="F111" s="225"/>
      <c r="G111" s="432" t="str">
        <f t="shared" si="4"/>
        <v/>
      </c>
      <c r="H111" s="432" t="str">
        <f t="shared" si="5"/>
        <v/>
      </c>
      <c r="I111" s="432" t="str">
        <f>IF(G111&lt;&gt;"",G111*VLOOKUP(F111,'Group Information'!$A$19:$B$25,2,0),"")</f>
        <v/>
      </c>
      <c r="J111" s="432" t="str">
        <f>IF(H111&lt;&gt;"",H111*VLOOKUP(F111,'Group Information'!$A$19:$B$25,2,0),"")</f>
        <v/>
      </c>
      <c r="K111" s="226"/>
      <c r="L111" s="227"/>
      <c r="M111" s="228"/>
      <c r="N111" s="222"/>
      <c r="Q111" s="150"/>
      <c r="S111" s="147"/>
      <c r="T111" s="149"/>
    </row>
    <row r="112" spans="1:20" x14ac:dyDescent="0.35">
      <c r="A112" s="222"/>
      <c r="B112" s="222"/>
      <c r="C112" s="223"/>
      <c r="D112" s="224"/>
      <c r="E112" s="224"/>
      <c r="F112" s="225"/>
      <c r="G112" s="432" t="str">
        <f t="shared" si="4"/>
        <v/>
      </c>
      <c r="H112" s="432" t="str">
        <f t="shared" si="5"/>
        <v/>
      </c>
      <c r="I112" s="432" t="str">
        <f>IF(G112&lt;&gt;"",G112*VLOOKUP(F112,'Group Information'!$A$19:$B$25,2,0),"")</f>
        <v/>
      </c>
      <c r="J112" s="432" t="str">
        <f>IF(H112&lt;&gt;"",H112*VLOOKUP(F112,'Group Information'!$A$19:$B$25,2,0),"")</f>
        <v/>
      </c>
      <c r="K112" s="226"/>
      <c r="L112" s="227"/>
      <c r="M112" s="228"/>
      <c r="N112" s="222"/>
      <c r="Q112" s="150"/>
      <c r="S112" s="147"/>
      <c r="T112" s="149"/>
    </row>
    <row r="113" spans="1:20" x14ac:dyDescent="0.35">
      <c r="A113" s="222"/>
      <c r="B113" s="222"/>
      <c r="C113" s="223"/>
      <c r="D113" s="224"/>
      <c r="E113" s="224"/>
      <c r="F113" s="225"/>
      <c r="G113" s="432" t="str">
        <f t="shared" si="4"/>
        <v/>
      </c>
      <c r="H113" s="432" t="str">
        <f t="shared" si="5"/>
        <v/>
      </c>
      <c r="I113" s="432" t="str">
        <f>IF(G113&lt;&gt;"",G113*VLOOKUP(F113,'Group Information'!$A$19:$B$25,2,0),"")</f>
        <v/>
      </c>
      <c r="J113" s="432" t="str">
        <f>IF(H113&lt;&gt;"",H113*VLOOKUP(F113,'Group Information'!$A$19:$B$25,2,0),"")</f>
        <v/>
      </c>
      <c r="K113" s="226"/>
      <c r="L113" s="227"/>
      <c r="M113" s="228"/>
      <c r="N113" s="222"/>
      <c r="Q113" s="150"/>
      <c r="S113" s="147"/>
      <c r="T113" s="149"/>
    </row>
    <row r="114" spans="1:20" x14ac:dyDescent="0.35">
      <c r="A114" s="222"/>
      <c r="B114" s="222"/>
      <c r="C114" s="223"/>
      <c r="D114" s="224"/>
      <c r="E114" s="224"/>
      <c r="F114" s="225"/>
      <c r="G114" s="432" t="str">
        <f t="shared" si="4"/>
        <v/>
      </c>
      <c r="H114" s="432" t="str">
        <f t="shared" si="5"/>
        <v/>
      </c>
      <c r="I114" s="432" t="str">
        <f>IF(G114&lt;&gt;"",G114*VLOOKUP(F114,'Group Information'!$A$19:$B$25,2,0),"")</f>
        <v/>
      </c>
      <c r="J114" s="432" t="str">
        <f>IF(H114&lt;&gt;"",H114*VLOOKUP(F114,'Group Information'!$A$19:$B$25,2,0),"")</f>
        <v/>
      </c>
      <c r="K114" s="226"/>
      <c r="L114" s="227"/>
      <c r="M114" s="228"/>
      <c r="N114" s="222"/>
      <c r="Q114" s="150"/>
      <c r="S114" s="147"/>
      <c r="T114" s="149"/>
    </row>
    <row r="115" spans="1:20" x14ac:dyDescent="0.35">
      <c r="A115" s="222"/>
      <c r="B115" s="222"/>
      <c r="C115" s="223"/>
      <c r="D115" s="224"/>
      <c r="E115" s="224"/>
      <c r="F115" s="225"/>
      <c r="G115" s="432" t="str">
        <f t="shared" si="4"/>
        <v/>
      </c>
      <c r="H115" s="432" t="str">
        <f t="shared" si="5"/>
        <v/>
      </c>
      <c r="I115" s="432" t="str">
        <f>IF(G115&lt;&gt;"",G115*VLOOKUP(F115,'Group Information'!$A$19:$B$25,2,0),"")</f>
        <v/>
      </c>
      <c r="J115" s="432" t="str">
        <f>IF(H115&lt;&gt;"",H115*VLOOKUP(F115,'Group Information'!$A$19:$B$25,2,0),"")</f>
        <v/>
      </c>
      <c r="K115" s="226"/>
      <c r="L115" s="227"/>
      <c r="M115" s="228"/>
      <c r="N115" s="222"/>
      <c r="Q115" s="150"/>
      <c r="S115" s="147"/>
      <c r="T115" s="149"/>
    </row>
    <row r="116" spans="1:20" x14ac:dyDescent="0.35">
      <c r="A116" s="222"/>
      <c r="B116" s="222"/>
      <c r="C116" s="223"/>
      <c r="D116" s="224"/>
      <c r="E116" s="224"/>
      <c r="F116" s="225"/>
      <c r="G116" s="432" t="str">
        <f t="shared" si="4"/>
        <v/>
      </c>
      <c r="H116" s="432" t="str">
        <f t="shared" si="5"/>
        <v/>
      </c>
      <c r="I116" s="432" t="str">
        <f>IF(G116&lt;&gt;"",G116*VLOOKUP(F116,'Group Information'!$A$19:$B$25,2,0),"")</f>
        <v/>
      </c>
      <c r="J116" s="432" t="str">
        <f>IF(H116&lt;&gt;"",H116*VLOOKUP(F116,'Group Information'!$A$19:$B$25,2,0),"")</f>
        <v/>
      </c>
      <c r="K116" s="226"/>
      <c r="L116" s="227"/>
      <c r="M116" s="228"/>
      <c r="N116" s="222"/>
      <c r="Q116" s="150"/>
      <c r="S116" s="147"/>
      <c r="T116" s="149"/>
    </row>
    <row r="117" spans="1:20" x14ac:dyDescent="0.35">
      <c r="A117" s="222"/>
      <c r="B117" s="222"/>
      <c r="C117" s="223"/>
      <c r="D117" s="224"/>
      <c r="E117" s="224"/>
      <c r="F117" s="225"/>
      <c r="G117" s="432" t="str">
        <f t="shared" si="4"/>
        <v/>
      </c>
      <c r="H117" s="432" t="str">
        <f t="shared" si="5"/>
        <v/>
      </c>
      <c r="I117" s="432" t="str">
        <f>IF(G117&lt;&gt;"",G117*VLOOKUP(F117,'Group Information'!$A$19:$B$25,2,0),"")</f>
        <v/>
      </c>
      <c r="J117" s="432" t="str">
        <f>IF(H117&lt;&gt;"",H117*VLOOKUP(F117,'Group Information'!$A$19:$B$25,2,0),"")</f>
        <v/>
      </c>
      <c r="K117" s="226"/>
      <c r="L117" s="227"/>
      <c r="M117" s="228"/>
      <c r="N117" s="222"/>
      <c r="Q117" s="150"/>
      <c r="S117" s="147"/>
      <c r="T117" s="149"/>
    </row>
    <row r="118" spans="1:20" x14ac:dyDescent="0.35">
      <c r="A118" s="222"/>
      <c r="B118" s="222"/>
      <c r="C118" s="223"/>
      <c r="D118" s="224"/>
      <c r="E118" s="224"/>
      <c r="F118" s="225"/>
      <c r="G118" s="432" t="str">
        <f t="shared" si="4"/>
        <v/>
      </c>
      <c r="H118" s="432" t="str">
        <f t="shared" si="5"/>
        <v/>
      </c>
      <c r="I118" s="432" t="str">
        <f>IF(G118&lt;&gt;"",G118*VLOOKUP(F118,'Group Information'!$A$19:$B$25,2,0),"")</f>
        <v/>
      </c>
      <c r="J118" s="432" t="str">
        <f>IF(H118&lt;&gt;"",H118*VLOOKUP(F118,'Group Information'!$A$19:$B$25,2,0),"")</f>
        <v/>
      </c>
      <c r="K118" s="226"/>
      <c r="L118" s="227"/>
      <c r="M118" s="228"/>
      <c r="N118" s="222"/>
      <c r="Q118" s="150"/>
      <c r="S118" s="147"/>
      <c r="T118" s="149"/>
    </row>
    <row r="119" spans="1:20" x14ac:dyDescent="0.35">
      <c r="A119" s="222"/>
      <c r="B119" s="222"/>
      <c r="C119" s="223"/>
      <c r="D119" s="224"/>
      <c r="E119" s="224"/>
      <c r="F119" s="225"/>
      <c r="G119" s="432" t="str">
        <f t="shared" si="4"/>
        <v/>
      </c>
      <c r="H119" s="432" t="str">
        <f t="shared" si="5"/>
        <v/>
      </c>
      <c r="I119" s="432" t="str">
        <f>IF(G119&lt;&gt;"",G119*VLOOKUP(F119,'Group Information'!$A$19:$B$25,2,0),"")</f>
        <v/>
      </c>
      <c r="J119" s="432" t="str">
        <f>IF(H119&lt;&gt;"",H119*VLOOKUP(F119,'Group Information'!$A$19:$B$25,2,0),"")</f>
        <v/>
      </c>
      <c r="K119" s="226"/>
      <c r="L119" s="227"/>
      <c r="M119" s="228"/>
      <c r="N119" s="222"/>
      <c r="Q119" s="150"/>
      <c r="S119" s="147"/>
      <c r="T119" s="149"/>
    </row>
    <row r="120" spans="1:20" x14ac:dyDescent="0.35">
      <c r="A120" s="222"/>
      <c r="B120" s="222"/>
      <c r="C120" s="223"/>
      <c r="D120" s="224"/>
      <c r="E120" s="224"/>
      <c r="F120" s="225"/>
      <c r="G120" s="432" t="str">
        <f t="shared" si="4"/>
        <v/>
      </c>
      <c r="H120" s="432" t="str">
        <f t="shared" si="5"/>
        <v/>
      </c>
      <c r="I120" s="432" t="str">
        <f>IF(G120&lt;&gt;"",G120*VLOOKUP(F120,'Group Information'!$A$19:$B$25,2,0),"")</f>
        <v/>
      </c>
      <c r="J120" s="432" t="str">
        <f>IF(H120&lt;&gt;"",H120*VLOOKUP(F120,'Group Information'!$A$19:$B$25,2,0),"")</f>
        <v/>
      </c>
      <c r="K120" s="226"/>
      <c r="L120" s="227"/>
      <c r="M120" s="228"/>
      <c r="N120" s="222"/>
      <c r="Q120" s="150"/>
      <c r="S120" s="147"/>
      <c r="T120" s="149"/>
    </row>
    <row r="121" spans="1:20" x14ac:dyDescent="0.35">
      <c r="A121" s="222"/>
      <c r="B121" s="222"/>
      <c r="C121" s="223"/>
      <c r="D121" s="224"/>
      <c r="E121" s="224"/>
      <c r="F121" s="225"/>
      <c r="G121" s="432" t="str">
        <f t="shared" si="4"/>
        <v/>
      </c>
      <c r="H121" s="432" t="str">
        <f t="shared" si="5"/>
        <v/>
      </c>
      <c r="I121" s="432" t="str">
        <f>IF(G121&lt;&gt;"",G121*VLOOKUP(F121,'Group Information'!$A$19:$B$25,2,0),"")</f>
        <v/>
      </c>
      <c r="J121" s="432" t="str">
        <f>IF(H121&lt;&gt;"",H121*VLOOKUP(F121,'Group Information'!$A$19:$B$25,2,0),"")</f>
        <v/>
      </c>
      <c r="K121" s="226"/>
      <c r="L121" s="227"/>
      <c r="M121" s="228"/>
      <c r="N121" s="222"/>
      <c r="Q121" s="150"/>
      <c r="S121" s="147"/>
      <c r="T121" s="149"/>
    </row>
    <row r="122" spans="1:20" x14ac:dyDescent="0.35">
      <c r="A122" s="222"/>
      <c r="B122" s="222"/>
      <c r="C122" s="223"/>
      <c r="D122" s="224"/>
      <c r="E122" s="224"/>
      <c r="F122" s="225"/>
      <c r="G122" s="432" t="str">
        <f t="shared" si="4"/>
        <v/>
      </c>
      <c r="H122" s="432" t="str">
        <f t="shared" si="5"/>
        <v/>
      </c>
      <c r="I122" s="432" t="str">
        <f>IF(G122&lt;&gt;"",G122*VLOOKUP(F122,'Group Information'!$A$19:$B$25,2,0),"")</f>
        <v/>
      </c>
      <c r="J122" s="432" t="str">
        <f>IF(H122&lt;&gt;"",H122*VLOOKUP(F122,'Group Information'!$A$19:$B$25,2,0),"")</f>
        <v/>
      </c>
      <c r="K122" s="226"/>
      <c r="L122" s="227"/>
      <c r="M122" s="228"/>
      <c r="N122" s="222"/>
      <c r="Q122" s="150"/>
      <c r="S122" s="147"/>
      <c r="T122" s="149"/>
    </row>
    <row r="123" spans="1:20" x14ac:dyDescent="0.35">
      <c r="A123" s="222"/>
      <c r="B123" s="222"/>
      <c r="C123" s="223"/>
      <c r="D123" s="224"/>
      <c r="E123" s="224"/>
      <c r="F123" s="225"/>
      <c r="G123" s="432" t="str">
        <f t="shared" si="4"/>
        <v/>
      </c>
      <c r="H123" s="432" t="str">
        <f t="shared" si="5"/>
        <v/>
      </c>
      <c r="I123" s="432" t="str">
        <f>IF(G123&lt;&gt;"",G123*VLOOKUP(F123,'Group Information'!$A$19:$B$25,2,0),"")</f>
        <v/>
      </c>
      <c r="J123" s="432" t="str">
        <f>IF(H123&lt;&gt;"",H123*VLOOKUP(F123,'Group Information'!$A$19:$B$25,2,0),"")</f>
        <v/>
      </c>
      <c r="K123" s="226"/>
      <c r="L123" s="227"/>
      <c r="M123" s="228"/>
      <c r="N123" s="222"/>
      <c r="Q123" s="150"/>
      <c r="S123" s="147"/>
      <c r="T123" s="149"/>
    </row>
    <row r="124" spans="1:20" x14ac:dyDescent="0.35">
      <c r="A124" s="222"/>
      <c r="B124" s="222"/>
      <c r="C124" s="223"/>
      <c r="D124" s="224"/>
      <c r="E124" s="224"/>
      <c r="F124" s="225"/>
      <c r="G124" s="432" t="str">
        <f t="shared" si="4"/>
        <v/>
      </c>
      <c r="H124" s="432" t="str">
        <f t="shared" si="5"/>
        <v/>
      </c>
      <c r="I124" s="432" t="str">
        <f>IF(G124&lt;&gt;"",G124*VLOOKUP(F124,'Group Information'!$A$19:$B$25,2,0),"")</f>
        <v/>
      </c>
      <c r="J124" s="432" t="str">
        <f>IF(H124&lt;&gt;"",H124*VLOOKUP(F124,'Group Information'!$A$19:$B$25,2,0),"")</f>
        <v/>
      </c>
      <c r="K124" s="226"/>
      <c r="L124" s="227"/>
      <c r="M124" s="228"/>
      <c r="N124" s="222"/>
      <c r="Q124" s="150"/>
      <c r="S124" s="147"/>
      <c r="T124" s="149"/>
    </row>
    <row r="125" spans="1:20" x14ac:dyDescent="0.35">
      <c r="A125" s="222"/>
      <c r="B125" s="222"/>
      <c r="C125" s="223"/>
      <c r="D125" s="224"/>
      <c r="E125" s="224"/>
      <c r="F125" s="225"/>
      <c r="G125" s="432" t="str">
        <f t="shared" si="4"/>
        <v/>
      </c>
      <c r="H125" s="432" t="str">
        <f t="shared" si="5"/>
        <v/>
      </c>
      <c r="I125" s="432" t="str">
        <f>IF(G125&lt;&gt;"",G125*VLOOKUP(F125,'Group Information'!$A$19:$B$25,2,0),"")</f>
        <v/>
      </c>
      <c r="J125" s="432" t="str">
        <f>IF(H125&lt;&gt;"",H125*VLOOKUP(F125,'Group Information'!$A$19:$B$25,2,0),"")</f>
        <v/>
      </c>
      <c r="K125" s="226"/>
      <c r="L125" s="227"/>
      <c r="M125" s="228"/>
      <c r="N125" s="222"/>
      <c r="Q125" s="150"/>
      <c r="S125" s="147"/>
      <c r="T125" s="149"/>
    </row>
    <row r="126" spans="1:20" x14ac:dyDescent="0.35">
      <c r="A126" s="222"/>
      <c r="B126" s="222"/>
      <c r="C126" s="223"/>
      <c r="D126" s="224"/>
      <c r="E126" s="224"/>
      <c r="F126" s="225"/>
      <c r="G126" s="432" t="str">
        <f t="shared" si="4"/>
        <v/>
      </c>
      <c r="H126" s="432" t="str">
        <f t="shared" si="5"/>
        <v/>
      </c>
      <c r="I126" s="432" t="str">
        <f>IF(G126&lt;&gt;"",G126*VLOOKUP(F126,'Group Information'!$A$19:$B$25,2,0),"")</f>
        <v/>
      </c>
      <c r="J126" s="432" t="str">
        <f>IF(H126&lt;&gt;"",H126*VLOOKUP(F126,'Group Information'!$A$19:$B$25,2,0),"")</f>
        <v/>
      </c>
      <c r="K126" s="226"/>
      <c r="L126" s="227"/>
      <c r="M126" s="228"/>
      <c r="N126" s="222"/>
      <c r="Q126" s="150"/>
      <c r="S126" s="147"/>
      <c r="T126" s="149"/>
    </row>
    <row r="127" spans="1:20" x14ac:dyDescent="0.35">
      <c r="A127" s="222"/>
      <c r="B127" s="222"/>
      <c r="C127" s="223"/>
      <c r="D127" s="224"/>
      <c r="E127" s="224"/>
      <c r="F127" s="225"/>
      <c r="G127" s="432" t="str">
        <f t="shared" si="4"/>
        <v/>
      </c>
      <c r="H127" s="432" t="str">
        <f t="shared" si="5"/>
        <v/>
      </c>
      <c r="I127" s="432" t="str">
        <f>IF(G127&lt;&gt;"",G127*VLOOKUP(F127,'Group Information'!$A$19:$B$25,2,0),"")</f>
        <v/>
      </c>
      <c r="J127" s="432" t="str">
        <f>IF(H127&lt;&gt;"",H127*VLOOKUP(F127,'Group Information'!$A$19:$B$25,2,0),"")</f>
        <v/>
      </c>
      <c r="K127" s="226"/>
      <c r="L127" s="227"/>
      <c r="M127" s="228"/>
      <c r="N127" s="222"/>
      <c r="Q127" s="150"/>
      <c r="S127" s="147"/>
      <c r="T127" s="149"/>
    </row>
    <row r="128" spans="1:20" x14ac:dyDescent="0.35">
      <c r="A128" s="222"/>
      <c r="B128" s="222"/>
      <c r="C128" s="223"/>
      <c r="D128" s="224"/>
      <c r="E128" s="224"/>
      <c r="F128" s="225"/>
      <c r="G128" s="432" t="str">
        <f t="shared" si="4"/>
        <v/>
      </c>
      <c r="H128" s="432" t="str">
        <f t="shared" si="5"/>
        <v/>
      </c>
      <c r="I128" s="432" t="str">
        <f>IF(G128&lt;&gt;"",G128*VLOOKUP(F128,'Group Information'!$A$19:$B$25,2,0),"")</f>
        <v/>
      </c>
      <c r="J128" s="432" t="str">
        <f>IF(H128&lt;&gt;"",H128*VLOOKUP(F128,'Group Information'!$A$19:$B$25,2,0),"")</f>
        <v/>
      </c>
      <c r="K128" s="226"/>
      <c r="L128" s="227"/>
      <c r="M128" s="228"/>
      <c r="N128" s="222"/>
      <c r="Q128" s="150"/>
      <c r="S128" s="147"/>
      <c r="T128" s="149"/>
    </row>
    <row r="129" spans="1:20" x14ac:dyDescent="0.35">
      <c r="A129" s="222"/>
      <c r="B129" s="222"/>
      <c r="C129" s="223"/>
      <c r="D129" s="224"/>
      <c r="E129" s="224"/>
      <c r="F129" s="225"/>
      <c r="G129" s="432" t="str">
        <f t="shared" si="4"/>
        <v/>
      </c>
      <c r="H129" s="432" t="str">
        <f t="shared" si="5"/>
        <v/>
      </c>
      <c r="I129" s="432" t="str">
        <f>IF(G129&lt;&gt;"",G129*VLOOKUP(F129,'Group Information'!$A$19:$B$25,2,0),"")</f>
        <v/>
      </c>
      <c r="J129" s="432" t="str">
        <f>IF(H129&lt;&gt;"",H129*VLOOKUP(F129,'Group Information'!$A$19:$B$25,2,0),"")</f>
        <v/>
      </c>
      <c r="K129" s="226"/>
      <c r="L129" s="227"/>
      <c r="M129" s="228"/>
      <c r="N129" s="222"/>
      <c r="Q129" s="150"/>
      <c r="S129" s="147"/>
      <c r="T129" s="149"/>
    </row>
    <row r="130" spans="1:20" x14ac:dyDescent="0.35">
      <c r="A130" s="222"/>
      <c r="B130" s="222"/>
      <c r="C130" s="223"/>
      <c r="D130" s="224"/>
      <c r="E130" s="224"/>
      <c r="F130" s="225"/>
      <c r="G130" s="432" t="str">
        <f t="shared" si="4"/>
        <v/>
      </c>
      <c r="H130" s="432" t="str">
        <f t="shared" si="5"/>
        <v/>
      </c>
      <c r="I130" s="432" t="str">
        <f>IF(G130&lt;&gt;"",G130*VLOOKUP(F130,'Group Information'!$A$19:$B$25,2,0),"")</f>
        <v/>
      </c>
      <c r="J130" s="432" t="str">
        <f>IF(H130&lt;&gt;"",H130*VLOOKUP(F130,'Group Information'!$A$19:$B$25,2,0),"")</f>
        <v/>
      </c>
      <c r="K130" s="226"/>
      <c r="L130" s="227"/>
      <c r="M130" s="228"/>
      <c r="N130" s="222"/>
      <c r="Q130" s="150"/>
      <c r="S130" s="147"/>
      <c r="T130" s="149"/>
    </row>
    <row r="131" spans="1:20" x14ac:dyDescent="0.35">
      <c r="A131" s="222"/>
      <c r="B131" s="222"/>
      <c r="C131" s="223"/>
      <c r="D131" s="224"/>
      <c r="E131" s="224"/>
      <c r="F131" s="225"/>
      <c r="G131" s="432" t="str">
        <f t="shared" si="4"/>
        <v/>
      </c>
      <c r="H131" s="432" t="str">
        <f t="shared" si="5"/>
        <v/>
      </c>
      <c r="I131" s="432" t="str">
        <f>IF(G131&lt;&gt;"",G131*VLOOKUP(F131,'Group Information'!$A$19:$B$25,2,0),"")</f>
        <v/>
      </c>
      <c r="J131" s="432" t="str">
        <f>IF(H131&lt;&gt;"",H131*VLOOKUP(F131,'Group Information'!$A$19:$B$25,2,0),"")</f>
        <v/>
      </c>
      <c r="K131" s="226"/>
      <c r="L131" s="227"/>
      <c r="M131" s="228"/>
      <c r="N131" s="222"/>
      <c r="Q131" s="150"/>
      <c r="S131" s="147"/>
      <c r="T131" s="149"/>
    </row>
    <row r="132" spans="1:20" x14ac:dyDescent="0.35">
      <c r="A132" s="222"/>
      <c r="B132" s="222"/>
      <c r="C132" s="223"/>
      <c r="D132" s="224"/>
      <c r="E132" s="224"/>
      <c r="F132" s="225"/>
      <c r="G132" s="432" t="str">
        <f t="shared" si="4"/>
        <v/>
      </c>
      <c r="H132" s="432" t="str">
        <f t="shared" si="5"/>
        <v/>
      </c>
      <c r="I132" s="432" t="str">
        <f>IF(G132&lt;&gt;"",G132*VLOOKUP(F132,'Group Information'!$A$19:$B$25,2,0),"")</f>
        <v/>
      </c>
      <c r="J132" s="432" t="str">
        <f>IF(H132&lt;&gt;"",H132*VLOOKUP(F132,'Group Information'!$A$19:$B$25,2,0),"")</f>
        <v/>
      </c>
      <c r="K132" s="226"/>
      <c r="L132" s="227"/>
      <c r="M132" s="228"/>
      <c r="N132" s="222"/>
      <c r="Q132" s="150"/>
      <c r="S132" s="147"/>
      <c r="T132" s="149"/>
    </row>
    <row r="133" spans="1:20" x14ac:dyDescent="0.35">
      <c r="A133" s="222"/>
      <c r="B133" s="222"/>
      <c r="C133" s="223"/>
      <c r="D133" s="224"/>
      <c r="E133" s="224"/>
      <c r="F133" s="225"/>
      <c r="G133" s="432" t="str">
        <f t="shared" si="4"/>
        <v/>
      </c>
      <c r="H133" s="432" t="str">
        <f t="shared" si="5"/>
        <v/>
      </c>
      <c r="I133" s="432" t="str">
        <f>IF(G133&lt;&gt;"",G133*VLOOKUP(F133,'Group Information'!$A$19:$B$25,2,0),"")</f>
        <v/>
      </c>
      <c r="J133" s="432" t="str">
        <f>IF(H133&lt;&gt;"",H133*VLOOKUP(F133,'Group Information'!$A$19:$B$25,2,0),"")</f>
        <v/>
      </c>
      <c r="K133" s="226"/>
      <c r="L133" s="227"/>
      <c r="M133" s="228"/>
      <c r="N133" s="222"/>
      <c r="Q133" s="150"/>
      <c r="S133" s="147"/>
      <c r="T133" s="149"/>
    </row>
    <row r="134" spans="1:20" x14ac:dyDescent="0.35">
      <c r="A134" s="222"/>
      <c r="B134" s="222"/>
      <c r="C134" s="223"/>
      <c r="D134" s="224"/>
      <c r="E134" s="224"/>
      <c r="F134" s="225"/>
      <c r="G134" s="432" t="str">
        <f t="shared" si="4"/>
        <v/>
      </c>
      <c r="H134" s="432" t="str">
        <f t="shared" si="5"/>
        <v/>
      </c>
      <c r="I134" s="432" t="str">
        <f>IF(G134&lt;&gt;"",G134*VLOOKUP(F134,'Group Information'!$A$19:$B$25,2,0),"")</f>
        <v/>
      </c>
      <c r="J134" s="432" t="str">
        <f>IF(H134&lt;&gt;"",H134*VLOOKUP(F134,'Group Information'!$A$19:$B$25,2,0),"")</f>
        <v/>
      </c>
      <c r="K134" s="226"/>
      <c r="L134" s="227"/>
      <c r="M134" s="228"/>
      <c r="N134" s="222"/>
      <c r="Q134" s="150"/>
      <c r="S134" s="147"/>
      <c r="T134" s="149"/>
    </row>
    <row r="135" spans="1:20" x14ac:dyDescent="0.35">
      <c r="A135" s="222"/>
      <c r="B135" s="222"/>
      <c r="C135" s="223"/>
      <c r="D135" s="224"/>
      <c r="E135" s="224"/>
      <c r="F135" s="225"/>
      <c r="G135" s="432" t="str">
        <f t="shared" si="4"/>
        <v/>
      </c>
      <c r="H135" s="432" t="str">
        <f t="shared" si="5"/>
        <v/>
      </c>
      <c r="I135" s="432" t="str">
        <f>IF(G135&lt;&gt;"",G135*VLOOKUP(F135,'Group Information'!$A$19:$B$25,2,0),"")</f>
        <v/>
      </c>
      <c r="J135" s="432" t="str">
        <f>IF(H135&lt;&gt;"",H135*VLOOKUP(F135,'Group Information'!$A$19:$B$25,2,0),"")</f>
        <v/>
      </c>
      <c r="K135" s="226"/>
      <c r="L135" s="227"/>
      <c r="M135" s="228"/>
      <c r="N135" s="222"/>
      <c r="Q135" s="150"/>
      <c r="S135" s="147"/>
      <c r="T135" s="149"/>
    </row>
    <row r="136" spans="1:20" x14ac:dyDescent="0.35">
      <c r="A136" s="222"/>
      <c r="B136" s="222"/>
      <c r="C136" s="223"/>
      <c r="D136" s="224"/>
      <c r="E136" s="224"/>
      <c r="F136" s="225"/>
      <c r="G136" s="432" t="str">
        <f t="shared" si="4"/>
        <v/>
      </c>
      <c r="H136" s="432" t="str">
        <f t="shared" si="5"/>
        <v/>
      </c>
      <c r="I136" s="432" t="str">
        <f>IF(G136&lt;&gt;"",G136*VLOOKUP(F136,'Group Information'!$A$19:$B$25,2,0),"")</f>
        <v/>
      </c>
      <c r="J136" s="432" t="str">
        <f>IF(H136&lt;&gt;"",H136*VLOOKUP(F136,'Group Information'!$A$19:$B$25,2,0),"")</f>
        <v/>
      </c>
      <c r="K136" s="226"/>
      <c r="L136" s="227"/>
      <c r="M136" s="228"/>
      <c r="N136" s="222"/>
      <c r="Q136" s="150"/>
      <c r="S136" s="147"/>
      <c r="T136" s="149"/>
    </row>
    <row r="137" spans="1:20" x14ac:dyDescent="0.35">
      <c r="A137" s="222"/>
      <c r="B137" s="222"/>
      <c r="C137" s="223"/>
      <c r="D137" s="224"/>
      <c r="E137" s="224"/>
      <c r="F137" s="225"/>
      <c r="G137" s="432" t="str">
        <f t="shared" si="4"/>
        <v/>
      </c>
      <c r="H137" s="432" t="str">
        <f t="shared" si="5"/>
        <v/>
      </c>
      <c r="I137" s="432" t="str">
        <f>IF(G137&lt;&gt;"",G137*VLOOKUP(F137,'Group Information'!$A$19:$B$25,2,0),"")</f>
        <v/>
      </c>
      <c r="J137" s="432" t="str">
        <f>IF(H137&lt;&gt;"",H137*VLOOKUP(F137,'Group Information'!$A$19:$B$25,2,0),"")</f>
        <v/>
      </c>
      <c r="K137" s="226"/>
      <c r="L137" s="227"/>
      <c r="M137" s="228"/>
      <c r="N137" s="222"/>
      <c r="Q137" s="150"/>
      <c r="S137" s="147"/>
      <c r="T137" s="149"/>
    </row>
    <row r="138" spans="1:20" x14ac:dyDescent="0.35">
      <c r="A138" s="222"/>
      <c r="B138" s="222"/>
      <c r="C138" s="223"/>
      <c r="D138" s="224"/>
      <c r="E138" s="224"/>
      <c r="F138" s="225"/>
      <c r="G138" s="432" t="str">
        <f t="shared" si="4"/>
        <v/>
      </c>
      <c r="H138" s="432" t="str">
        <f t="shared" si="5"/>
        <v/>
      </c>
      <c r="I138" s="432" t="str">
        <f>IF(G138&lt;&gt;"",G138*VLOOKUP(F138,'Group Information'!$A$19:$B$25,2,0),"")</f>
        <v/>
      </c>
      <c r="J138" s="432" t="str">
        <f>IF(H138&lt;&gt;"",H138*VLOOKUP(F138,'Group Information'!$A$19:$B$25,2,0),"")</f>
        <v/>
      </c>
      <c r="K138" s="226"/>
      <c r="L138" s="227"/>
      <c r="M138" s="228"/>
      <c r="N138" s="222"/>
      <c r="Q138" s="150"/>
      <c r="S138" s="147"/>
      <c r="T138" s="149"/>
    </row>
    <row r="139" spans="1:20" x14ac:dyDescent="0.35">
      <c r="A139" s="222"/>
      <c r="B139" s="222"/>
      <c r="C139" s="223"/>
      <c r="D139" s="224"/>
      <c r="E139" s="224"/>
      <c r="F139" s="225"/>
      <c r="G139" s="432" t="str">
        <f t="shared" si="4"/>
        <v/>
      </c>
      <c r="H139" s="432" t="str">
        <f t="shared" si="5"/>
        <v/>
      </c>
      <c r="I139" s="432" t="str">
        <f>IF(G139&lt;&gt;"",G139*VLOOKUP(F139,'Group Information'!$A$19:$B$25,2,0),"")</f>
        <v/>
      </c>
      <c r="J139" s="432" t="str">
        <f>IF(H139&lt;&gt;"",H139*VLOOKUP(F139,'Group Information'!$A$19:$B$25,2,0),"")</f>
        <v/>
      </c>
      <c r="K139" s="226"/>
      <c r="L139" s="227"/>
      <c r="M139" s="228"/>
      <c r="N139" s="222"/>
      <c r="Q139" s="150"/>
      <c r="S139" s="147"/>
      <c r="T139" s="149"/>
    </row>
    <row r="140" spans="1:20" x14ac:dyDescent="0.35">
      <c r="A140" s="222"/>
      <c r="B140" s="222"/>
      <c r="C140" s="223"/>
      <c r="D140" s="224"/>
      <c r="E140" s="224"/>
      <c r="F140" s="225"/>
      <c r="G140" s="432" t="str">
        <f t="shared" si="4"/>
        <v/>
      </c>
      <c r="H140" s="432" t="str">
        <f t="shared" si="5"/>
        <v/>
      </c>
      <c r="I140" s="432" t="str">
        <f>IF(G140&lt;&gt;"",G140*VLOOKUP(F140,'Group Information'!$A$19:$B$25,2,0),"")</f>
        <v/>
      </c>
      <c r="J140" s="432" t="str">
        <f>IF(H140&lt;&gt;"",H140*VLOOKUP(F140,'Group Information'!$A$19:$B$25,2,0),"")</f>
        <v/>
      </c>
      <c r="K140" s="226"/>
      <c r="L140" s="227"/>
      <c r="M140" s="228"/>
      <c r="N140" s="222"/>
      <c r="Q140" s="150"/>
      <c r="S140" s="147"/>
      <c r="T140" s="149"/>
    </row>
    <row r="141" spans="1:20" x14ac:dyDescent="0.35">
      <c r="A141" s="222"/>
      <c r="B141" s="222"/>
      <c r="C141" s="223"/>
      <c r="D141" s="224"/>
      <c r="E141" s="224"/>
      <c r="F141" s="225"/>
      <c r="G141" s="432" t="str">
        <f t="shared" si="4"/>
        <v/>
      </c>
      <c r="H141" s="432" t="str">
        <f t="shared" si="5"/>
        <v/>
      </c>
      <c r="I141" s="432" t="str">
        <f>IF(G141&lt;&gt;"",G141*VLOOKUP(F141,'Group Information'!$A$19:$B$25,2,0),"")</f>
        <v/>
      </c>
      <c r="J141" s="432" t="str">
        <f>IF(H141&lt;&gt;"",H141*VLOOKUP(F141,'Group Information'!$A$19:$B$25,2,0),"")</f>
        <v/>
      </c>
      <c r="K141" s="226"/>
      <c r="L141" s="227"/>
      <c r="M141" s="228"/>
      <c r="N141" s="222"/>
      <c r="Q141" s="150"/>
      <c r="S141" s="147"/>
      <c r="T141" s="149"/>
    </row>
    <row r="142" spans="1:20" x14ac:dyDescent="0.35">
      <c r="A142" s="222"/>
      <c r="B142" s="222"/>
      <c r="C142" s="223"/>
      <c r="D142" s="224"/>
      <c r="E142" s="224"/>
      <c r="F142" s="225"/>
      <c r="G142" s="432" t="str">
        <f t="shared" si="4"/>
        <v/>
      </c>
      <c r="H142" s="432" t="str">
        <f t="shared" si="5"/>
        <v/>
      </c>
      <c r="I142" s="432" t="str">
        <f>IF(G142&lt;&gt;"",G142*VLOOKUP(F142,'Group Information'!$A$19:$B$25,2,0),"")</f>
        <v/>
      </c>
      <c r="J142" s="432" t="str">
        <f>IF(H142&lt;&gt;"",H142*VLOOKUP(F142,'Group Information'!$A$19:$B$25,2,0),"")</f>
        <v/>
      </c>
      <c r="K142" s="226"/>
      <c r="L142" s="227"/>
      <c r="M142" s="228"/>
      <c r="N142" s="222"/>
      <c r="Q142" s="150"/>
      <c r="S142" s="147"/>
      <c r="T142" s="149"/>
    </row>
    <row r="143" spans="1:20" x14ac:dyDescent="0.35">
      <c r="A143" s="222"/>
      <c r="B143" s="222"/>
      <c r="C143" s="223"/>
      <c r="D143" s="224"/>
      <c r="E143" s="224"/>
      <c r="F143" s="225"/>
      <c r="G143" s="432" t="str">
        <f t="shared" si="4"/>
        <v/>
      </c>
      <c r="H143" s="432" t="str">
        <f t="shared" si="5"/>
        <v/>
      </c>
      <c r="I143" s="432" t="str">
        <f>IF(G143&lt;&gt;"",G143*VLOOKUP(F143,'Group Information'!$A$19:$B$25,2,0),"")</f>
        <v/>
      </c>
      <c r="J143" s="432" t="str">
        <f>IF(H143&lt;&gt;"",H143*VLOOKUP(F143,'Group Information'!$A$19:$B$25,2,0),"")</f>
        <v/>
      </c>
      <c r="K143" s="226"/>
      <c r="L143" s="227"/>
      <c r="M143" s="228"/>
      <c r="N143" s="222"/>
      <c r="Q143" s="150"/>
      <c r="S143" s="147"/>
      <c r="T143" s="149"/>
    </row>
    <row r="144" spans="1:20" x14ac:dyDescent="0.35">
      <c r="A144" s="222"/>
      <c r="B144" s="222"/>
      <c r="C144" s="223"/>
      <c r="D144" s="224"/>
      <c r="E144" s="224"/>
      <c r="F144" s="225"/>
      <c r="G144" s="432" t="str">
        <f t="shared" ref="G144:G192" si="6">IF(D144&lt;&gt;"",C144*D144,"")</f>
        <v/>
      </c>
      <c r="H144" s="432" t="str">
        <f t="shared" ref="H144:H192" si="7">IF(D144&lt;&gt;"",G144+E144,"")</f>
        <v/>
      </c>
      <c r="I144" s="432" t="str">
        <f>IF(G144&lt;&gt;"",G144*VLOOKUP(F144,'Group Information'!$A$19:$B$25,2,0),"")</f>
        <v/>
      </c>
      <c r="J144" s="432" t="str">
        <f>IF(H144&lt;&gt;"",H144*VLOOKUP(F144,'Group Information'!$A$19:$B$25,2,0),"")</f>
        <v/>
      </c>
      <c r="K144" s="226"/>
      <c r="L144" s="227"/>
      <c r="M144" s="228"/>
      <c r="N144" s="222"/>
      <c r="Q144" s="150"/>
      <c r="S144" s="147"/>
      <c r="T144" s="149"/>
    </row>
    <row r="145" spans="1:20" x14ac:dyDescent="0.35">
      <c r="A145" s="222"/>
      <c r="B145" s="222"/>
      <c r="C145" s="223"/>
      <c r="D145" s="224"/>
      <c r="E145" s="224"/>
      <c r="F145" s="225"/>
      <c r="G145" s="432" t="str">
        <f t="shared" si="6"/>
        <v/>
      </c>
      <c r="H145" s="432" t="str">
        <f t="shared" si="7"/>
        <v/>
      </c>
      <c r="I145" s="432" t="str">
        <f>IF(G145&lt;&gt;"",G145*VLOOKUP(F145,'Group Information'!$A$19:$B$25,2,0),"")</f>
        <v/>
      </c>
      <c r="J145" s="432" t="str">
        <f>IF(H145&lt;&gt;"",H145*VLOOKUP(F145,'Group Information'!$A$19:$B$25,2,0),"")</f>
        <v/>
      </c>
      <c r="K145" s="226"/>
      <c r="L145" s="227"/>
      <c r="M145" s="228"/>
      <c r="N145" s="222"/>
      <c r="Q145" s="150"/>
      <c r="S145" s="147"/>
      <c r="T145" s="149"/>
    </row>
    <row r="146" spans="1:20" x14ac:dyDescent="0.35">
      <c r="A146" s="222"/>
      <c r="B146" s="222"/>
      <c r="C146" s="223"/>
      <c r="D146" s="224"/>
      <c r="E146" s="224"/>
      <c r="F146" s="225"/>
      <c r="G146" s="432" t="str">
        <f t="shared" si="6"/>
        <v/>
      </c>
      <c r="H146" s="432" t="str">
        <f t="shared" si="7"/>
        <v/>
      </c>
      <c r="I146" s="432" t="str">
        <f>IF(G146&lt;&gt;"",G146*VLOOKUP(F146,'Group Information'!$A$19:$B$25,2,0),"")</f>
        <v/>
      </c>
      <c r="J146" s="432" t="str">
        <f>IF(H146&lt;&gt;"",H146*VLOOKUP(F146,'Group Information'!$A$19:$B$25,2,0),"")</f>
        <v/>
      </c>
      <c r="K146" s="226"/>
      <c r="L146" s="227"/>
      <c r="M146" s="228"/>
      <c r="N146" s="222"/>
      <c r="Q146" s="150"/>
      <c r="S146" s="147"/>
      <c r="T146" s="149"/>
    </row>
    <row r="147" spans="1:20" x14ac:dyDescent="0.35">
      <c r="A147" s="222"/>
      <c r="B147" s="222"/>
      <c r="C147" s="223"/>
      <c r="D147" s="224"/>
      <c r="E147" s="224"/>
      <c r="F147" s="225"/>
      <c r="G147" s="432" t="str">
        <f t="shared" si="6"/>
        <v/>
      </c>
      <c r="H147" s="432" t="str">
        <f t="shared" si="7"/>
        <v/>
      </c>
      <c r="I147" s="432" t="str">
        <f>IF(G147&lt;&gt;"",G147*VLOOKUP(F147,'Group Information'!$A$19:$B$25,2,0),"")</f>
        <v/>
      </c>
      <c r="J147" s="432" t="str">
        <f>IF(H147&lt;&gt;"",H147*VLOOKUP(F147,'Group Information'!$A$19:$B$25,2,0),"")</f>
        <v/>
      </c>
      <c r="K147" s="226"/>
      <c r="L147" s="227"/>
      <c r="M147" s="228"/>
      <c r="N147" s="222"/>
      <c r="Q147" s="150"/>
      <c r="S147" s="147"/>
      <c r="T147" s="149"/>
    </row>
    <row r="148" spans="1:20" x14ac:dyDescent="0.35">
      <c r="A148" s="222"/>
      <c r="B148" s="222"/>
      <c r="C148" s="223"/>
      <c r="D148" s="224"/>
      <c r="E148" s="224"/>
      <c r="F148" s="225"/>
      <c r="G148" s="432" t="str">
        <f t="shared" si="6"/>
        <v/>
      </c>
      <c r="H148" s="432" t="str">
        <f t="shared" si="7"/>
        <v/>
      </c>
      <c r="I148" s="432" t="str">
        <f>IF(G148&lt;&gt;"",G148*VLOOKUP(F148,'Group Information'!$A$19:$B$25,2,0),"")</f>
        <v/>
      </c>
      <c r="J148" s="432" t="str">
        <f>IF(H148&lt;&gt;"",H148*VLOOKUP(F148,'Group Information'!$A$19:$B$25,2,0),"")</f>
        <v/>
      </c>
      <c r="K148" s="226"/>
      <c r="L148" s="227"/>
      <c r="M148" s="228"/>
      <c r="N148" s="222"/>
      <c r="Q148" s="150"/>
      <c r="S148" s="147"/>
      <c r="T148" s="149"/>
    </row>
    <row r="149" spans="1:20" x14ac:dyDescent="0.35">
      <c r="A149" s="222"/>
      <c r="B149" s="222"/>
      <c r="C149" s="223"/>
      <c r="D149" s="224"/>
      <c r="E149" s="224"/>
      <c r="F149" s="225"/>
      <c r="G149" s="432" t="str">
        <f t="shared" si="6"/>
        <v/>
      </c>
      <c r="H149" s="432" t="str">
        <f t="shared" si="7"/>
        <v/>
      </c>
      <c r="I149" s="432" t="str">
        <f>IF(G149&lt;&gt;"",G149*VLOOKUP(F149,'Group Information'!$A$19:$B$25,2,0),"")</f>
        <v/>
      </c>
      <c r="J149" s="432" t="str">
        <f>IF(H149&lt;&gt;"",H149*VLOOKUP(F149,'Group Information'!$A$19:$B$25,2,0),"")</f>
        <v/>
      </c>
      <c r="K149" s="226"/>
      <c r="L149" s="227"/>
      <c r="M149" s="228"/>
      <c r="N149" s="222"/>
      <c r="Q149" s="150"/>
      <c r="S149" s="147"/>
      <c r="T149" s="149"/>
    </row>
    <row r="150" spans="1:20" x14ac:dyDescent="0.35">
      <c r="A150" s="222"/>
      <c r="B150" s="222"/>
      <c r="C150" s="223"/>
      <c r="D150" s="224"/>
      <c r="E150" s="224"/>
      <c r="F150" s="225"/>
      <c r="G150" s="432" t="str">
        <f t="shared" si="6"/>
        <v/>
      </c>
      <c r="H150" s="432" t="str">
        <f t="shared" si="7"/>
        <v/>
      </c>
      <c r="I150" s="432" t="str">
        <f>IF(G150&lt;&gt;"",G150*VLOOKUP(F150,'Group Information'!$A$19:$B$25,2,0),"")</f>
        <v/>
      </c>
      <c r="J150" s="432" t="str">
        <f>IF(H150&lt;&gt;"",H150*VLOOKUP(F150,'Group Information'!$A$19:$B$25,2,0),"")</f>
        <v/>
      </c>
      <c r="K150" s="226"/>
      <c r="L150" s="227"/>
      <c r="M150" s="228"/>
      <c r="N150" s="222"/>
      <c r="Q150" s="150"/>
      <c r="S150" s="147"/>
      <c r="T150" s="149"/>
    </row>
    <row r="151" spans="1:20" x14ac:dyDescent="0.35">
      <c r="A151" s="222"/>
      <c r="B151" s="222"/>
      <c r="C151" s="223"/>
      <c r="D151" s="224"/>
      <c r="E151" s="224"/>
      <c r="F151" s="225"/>
      <c r="G151" s="432" t="str">
        <f t="shared" si="6"/>
        <v/>
      </c>
      <c r="H151" s="432" t="str">
        <f t="shared" si="7"/>
        <v/>
      </c>
      <c r="I151" s="432" t="str">
        <f>IF(G151&lt;&gt;"",G151*VLOOKUP(F151,'Group Information'!$A$19:$B$25,2,0),"")</f>
        <v/>
      </c>
      <c r="J151" s="432" t="str">
        <f>IF(H151&lt;&gt;"",H151*VLOOKUP(F151,'Group Information'!$A$19:$B$25,2,0),"")</f>
        <v/>
      </c>
      <c r="K151" s="226"/>
      <c r="L151" s="227"/>
      <c r="M151" s="228"/>
      <c r="N151" s="222"/>
      <c r="Q151" s="150"/>
      <c r="S151" s="147"/>
      <c r="T151" s="149"/>
    </row>
    <row r="152" spans="1:20" x14ac:dyDescent="0.35">
      <c r="A152" s="222"/>
      <c r="B152" s="222"/>
      <c r="C152" s="223"/>
      <c r="D152" s="224"/>
      <c r="E152" s="224"/>
      <c r="F152" s="225"/>
      <c r="G152" s="432" t="str">
        <f t="shared" si="6"/>
        <v/>
      </c>
      <c r="H152" s="432" t="str">
        <f t="shared" si="7"/>
        <v/>
      </c>
      <c r="I152" s="432" t="str">
        <f>IF(G152&lt;&gt;"",G152*VLOOKUP(F152,'Group Information'!$A$19:$B$25,2,0),"")</f>
        <v/>
      </c>
      <c r="J152" s="432" t="str">
        <f>IF(H152&lt;&gt;"",H152*VLOOKUP(F152,'Group Information'!$A$19:$B$25,2,0),"")</f>
        <v/>
      </c>
      <c r="K152" s="226"/>
      <c r="L152" s="227"/>
      <c r="M152" s="228"/>
      <c r="N152" s="222"/>
      <c r="Q152" s="150"/>
      <c r="S152" s="147"/>
      <c r="T152" s="149"/>
    </row>
    <row r="153" spans="1:20" x14ac:dyDescent="0.35">
      <c r="A153" s="222"/>
      <c r="B153" s="222"/>
      <c r="C153" s="223"/>
      <c r="D153" s="224"/>
      <c r="E153" s="224"/>
      <c r="F153" s="225"/>
      <c r="G153" s="432" t="str">
        <f t="shared" si="6"/>
        <v/>
      </c>
      <c r="H153" s="432" t="str">
        <f t="shared" si="7"/>
        <v/>
      </c>
      <c r="I153" s="432" t="str">
        <f>IF(G153&lt;&gt;"",G153*VLOOKUP(F153,'Group Information'!$A$19:$B$25,2,0),"")</f>
        <v/>
      </c>
      <c r="J153" s="432" t="str">
        <f>IF(H153&lt;&gt;"",H153*VLOOKUP(F153,'Group Information'!$A$19:$B$25,2,0),"")</f>
        <v/>
      </c>
      <c r="K153" s="226"/>
      <c r="L153" s="227"/>
      <c r="M153" s="228"/>
      <c r="N153" s="222"/>
      <c r="Q153" s="150"/>
      <c r="S153" s="147"/>
      <c r="T153" s="149"/>
    </row>
    <row r="154" spans="1:20" x14ac:dyDescent="0.35">
      <c r="A154" s="222"/>
      <c r="B154" s="222"/>
      <c r="C154" s="223"/>
      <c r="D154" s="224"/>
      <c r="E154" s="224"/>
      <c r="F154" s="225"/>
      <c r="G154" s="432" t="str">
        <f t="shared" si="6"/>
        <v/>
      </c>
      <c r="H154" s="432" t="str">
        <f t="shared" si="7"/>
        <v/>
      </c>
      <c r="I154" s="432" t="str">
        <f>IF(G154&lt;&gt;"",G154*VLOOKUP(F154,'Group Information'!$A$19:$B$25,2,0),"")</f>
        <v/>
      </c>
      <c r="J154" s="432" t="str">
        <f>IF(H154&lt;&gt;"",H154*VLOOKUP(F154,'Group Information'!$A$19:$B$25,2,0),"")</f>
        <v/>
      </c>
      <c r="K154" s="226"/>
      <c r="L154" s="227"/>
      <c r="M154" s="228"/>
      <c r="N154" s="222"/>
      <c r="Q154" s="150"/>
      <c r="S154" s="147"/>
      <c r="T154" s="149"/>
    </row>
    <row r="155" spans="1:20" x14ac:dyDescent="0.35">
      <c r="A155" s="222"/>
      <c r="B155" s="222"/>
      <c r="C155" s="223"/>
      <c r="D155" s="224"/>
      <c r="E155" s="224"/>
      <c r="F155" s="225"/>
      <c r="G155" s="432" t="str">
        <f t="shared" si="6"/>
        <v/>
      </c>
      <c r="H155" s="432" t="str">
        <f t="shared" si="7"/>
        <v/>
      </c>
      <c r="I155" s="432" t="str">
        <f>IF(G155&lt;&gt;"",G155*VLOOKUP(F155,'Group Information'!$A$19:$B$25,2,0),"")</f>
        <v/>
      </c>
      <c r="J155" s="432" t="str">
        <f>IF(H155&lt;&gt;"",H155*VLOOKUP(F155,'Group Information'!$A$19:$B$25,2,0),"")</f>
        <v/>
      </c>
      <c r="K155" s="226"/>
      <c r="L155" s="227"/>
      <c r="M155" s="228"/>
      <c r="N155" s="222"/>
      <c r="Q155" s="150"/>
      <c r="S155" s="147"/>
      <c r="T155" s="149"/>
    </row>
    <row r="156" spans="1:20" x14ac:dyDescent="0.35">
      <c r="A156" s="222"/>
      <c r="B156" s="222"/>
      <c r="C156" s="223"/>
      <c r="D156" s="224"/>
      <c r="E156" s="224"/>
      <c r="F156" s="225"/>
      <c r="G156" s="432" t="str">
        <f t="shared" si="6"/>
        <v/>
      </c>
      <c r="H156" s="432" t="str">
        <f t="shared" si="7"/>
        <v/>
      </c>
      <c r="I156" s="432" t="str">
        <f>IF(G156&lt;&gt;"",G156*VLOOKUP(F156,'Group Information'!$A$19:$B$25,2,0),"")</f>
        <v/>
      </c>
      <c r="J156" s="432" t="str">
        <f>IF(H156&lt;&gt;"",H156*VLOOKUP(F156,'Group Information'!$A$19:$B$25,2,0),"")</f>
        <v/>
      </c>
      <c r="K156" s="226"/>
      <c r="L156" s="227"/>
      <c r="M156" s="228"/>
      <c r="N156" s="222"/>
      <c r="Q156" s="150"/>
      <c r="S156" s="147"/>
      <c r="T156" s="149"/>
    </row>
    <row r="157" spans="1:20" x14ac:dyDescent="0.35">
      <c r="A157" s="222"/>
      <c r="B157" s="222"/>
      <c r="C157" s="223"/>
      <c r="D157" s="224"/>
      <c r="E157" s="224"/>
      <c r="F157" s="225"/>
      <c r="G157" s="432" t="str">
        <f t="shared" si="6"/>
        <v/>
      </c>
      <c r="H157" s="432" t="str">
        <f t="shared" si="7"/>
        <v/>
      </c>
      <c r="I157" s="432" t="str">
        <f>IF(G157&lt;&gt;"",G157*VLOOKUP(F157,'Group Information'!$A$19:$B$25,2,0),"")</f>
        <v/>
      </c>
      <c r="J157" s="432" t="str">
        <f>IF(H157&lt;&gt;"",H157*VLOOKUP(F157,'Group Information'!$A$19:$B$25,2,0),"")</f>
        <v/>
      </c>
      <c r="K157" s="226"/>
      <c r="L157" s="227"/>
      <c r="M157" s="228"/>
      <c r="N157" s="222"/>
      <c r="Q157" s="150"/>
      <c r="S157" s="147"/>
      <c r="T157" s="149"/>
    </row>
    <row r="158" spans="1:20" x14ac:dyDescent="0.35">
      <c r="A158" s="222"/>
      <c r="B158" s="222"/>
      <c r="C158" s="223"/>
      <c r="D158" s="224"/>
      <c r="E158" s="224"/>
      <c r="F158" s="225"/>
      <c r="G158" s="432" t="str">
        <f t="shared" si="6"/>
        <v/>
      </c>
      <c r="H158" s="432" t="str">
        <f t="shared" si="7"/>
        <v/>
      </c>
      <c r="I158" s="432" t="str">
        <f>IF(G158&lt;&gt;"",G158*VLOOKUP(F158,'Group Information'!$A$19:$B$25,2,0),"")</f>
        <v/>
      </c>
      <c r="J158" s="432" t="str">
        <f>IF(H158&lt;&gt;"",H158*VLOOKUP(F158,'Group Information'!$A$19:$B$25,2,0),"")</f>
        <v/>
      </c>
      <c r="K158" s="226"/>
      <c r="L158" s="227"/>
      <c r="M158" s="228"/>
      <c r="N158" s="222"/>
      <c r="Q158" s="150"/>
      <c r="S158" s="147"/>
      <c r="T158" s="149"/>
    </row>
    <row r="159" spans="1:20" x14ac:dyDescent="0.35">
      <c r="A159" s="222"/>
      <c r="B159" s="222"/>
      <c r="C159" s="223"/>
      <c r="D159" s="224"/>
      <c r="E159" s="224"/>
      <c r="F159" s="225"/>
      <c r="G159" s="432" t="str">
        <f t="shared" si="6"/>
        <v/>
      </c>
      <c r="H159" s="432" t="str">
        <f t="shared" si="7"/>
        <v/>
      </c>
      <c r="I159" s="432" t="str">
        <f>IF(G159&lt;&gt;"",G159*VLOOKUP(F159,'Group Information'!$A$19:$B$25,2,0),"")</f>
        <v/>
      </c>
      <c r="J159" s="432" t="str">
        <f>IF(H159&lt;&gt;"",H159*VLOOKUP(F159,'Group Information'!$A$19:$B$25,2,0),"")</f>
        <v/>
      </c>
      <c r="K159" s="226"/>
      <c r="L159" s="227"/>
      <c r="M159" s="228"/>
      <c r="N159" s="222"/>
      <c r="Q159" s="150"/>
      <c r="S159" s="147"/>
      <c r="T159" s="149"/>
    </row>
    <row r="160" spans="1:20" x14ac:dyDescent="0.35">
      <c r="A160" s="222"/>
      <c r="B160" s="222"/>
      <c r="C160" s="223"/>
      <c r="D160" s="224"/>
      <c r="E160" s="224"/>
      <c r="F160" s="225"/>
      <c r="G160" s="432" t="str">
        <f t="shared" si="6"/>
        <v/>
      </c>
      <c r="H160" s="432" t="str">
        <f t="shared" si="7"/>
        <v/>
      </c>
      <c r="I160" s="432" t="str">
        <f>IF(G160&lt;&gt;"",G160*VLOOKUP(F160,'Group Information'!$A$19:$B$25,2,0),"")</f>
        <v/>
      </c>
      <c r="J160" s="432" t="str">
        <f>IF(H160&lt;&gt;"",H160*VLOOKUP(F160,'Group Information'!$A$19:$B$25,2,0),"")</f>
        <v/>
      </c>
      <c r="K160" s="226"/>
      <c r="L160" s="227"/>
      <c r="M160" s="228"/>
      <c r="N160" s="222"/>
      <c r="Q160" s="150"/>
      <c r="S160" s="147"/>
      <c r="T160" s="149"/>
    </row>
    <row r="161" spans="1:20" x14ac:dyDescent="0.35">
      <c r="A161" s="222"/>
      <c r="B161" s="222"/>
      <c r="C161" s="223"/>
      <c r="D161" s="224"/>
      <c r="E161" s="224"/>
      <c r="F161" s="225"/>
      <c r="G161" s="432" t="str">
        <f t="shared" si="6"/>
        <v/>
      </c>
      <c r="H161" s="432" t="str">
        <f t="shared" si="7"/>
        <v/>
      </c>
      <c r="I161" s="432" t="str">
        <f>IF(G161&lt;&gt;"",G161*VLOOKUP(F161,'Group Information'!$A$19:$B$25,2,0),"")</f>
        <v/>
      </c>
      <c r="J161" s="432" t="str">
        <f>IF(H161&lt;&gt;"",H161*VLOOKUP(F161,'Group Information'!$A$19:$B$25,2,0),"")</f>
        <v/>
      </c>
      <c r="K161" s="226"/>
      <c r="L161" s="227"/>
      <c r="M161" s="228"/>
      <c r="N161" s="222"/>
      <c r="Q161" s="150"/>
      <c r="S161" s="147"/>
      <c r="T161" s="149"/>
    </row>
    <row r="162" spans="1:20" x14ac:dyDescent="0.35">
      <c r="A162" s="222"/>
      <c r="B162" s="222"/>
      <c r="C162" s="223"/>
      <c r="D162" s="224"/>
      <c r="E162" s="224"/>
      <c r="F162" s="225"/>
      <c r="G162" s="432" t="str">
        <f t="shared" si="6"/>
        <v/>
      </c>
      <c r="H162" s="432" t="str">
        <f t="shared" si="7"/>
        <v/>
      </c>
      <c r="I162" s="432" t="str">
        <f>IF(G162&lt;&gt;"",G162*VLOOKUP(F162,'Group Information'!$A$19:$B$25,2,0),"")</f>
        <v/>
      </c>
      <c r="J162" s="432" t="str">
        <f>IF(H162&lt;&gt;"",H162*VLOOKUP(F162,'Group Information'!$A$19:$B$25,2,0),"")</f>
        <v/>
      </c>
      <c r="K162" s="226"/>
      <c r="L162" s="227"/>
      <c r="M162" s="228"/>
      <c r="N162" s="222"/>
      <c r="Q162" s="150"/>
      <c r="S162" s="147"/>
      <c r="T162" s="149"/>
    </row>
    <row r="163" spans="1:20" x14ac:dyDescent="0.35">
      <c r="A163" s="222"/>
      <c r="B163" s="222"/>
      <c r="C163" s="223"/>
      <c r="D163" s="224"/>
      <c r="E163" s="224"/>
      <c r="F163" s="225"/>
      <c r="G163" s="432" t="str">
        <f t="shared" si="6"/>
        <v/>
      </c>
      <c r="H163" s="432" t="str">
        <f t="shared" si="7"/>
        <v/>
      </c>
      <c r="I163" s="432" t="str">
        <f>IF(G163&lt;&gt;"",G163*VLOOKUP(F163,'Group Information'!$A$19:$B$25,2,0),"")</f>
        <v/>
      </c>
      <c r="J163" s="432" t="str">
        <f>IF(H163&lt;&gt;"",H163*VLOOKUP(F163,'Group Information'!$A$19:$B$25,2,0),"")</f>
        <v/>
      </c>
      <c r="K163" s="226"/>
      <c r="L163" s="227"/>
      <c r="M163" s="228"/>
      <c r="N163" s="222"/>
      <c r="Q163" s="150"/>
      <c r="S163" s="147"/>
      <c r="T163" s="149"/>
    </row>
    <row r="164" spans="1:20" x14ac:dyDescent="0.35">
      <c r="A164" s="222"/>
      <c r="B164" s="222"/>
      <c r="C164" s="223"/>
      <c r="D164" s="224"/>
      <c r="E164" s="224"/>
      <c r="F164" s="225"/>
      <c r="G164" s="432" t="str">
        <f t="shared" si="6"/>
        <v/>
      </c>
      <c r="H164" s="432" t="str">
        <f t="shared" si="7"/>
        <v/>
      </c>
      <c r="I164" s="432" t="str">
        <f>IF(G164&lt;&gt;"",G164*VLOOKUP(F164,'Group Information'!$A$19:$B$25,2,0),"")</f>
        <v/>
      </c>
      <c r="J164" s="432" t="str">
        <f>IF(H164&lt;&gt;"",H164*VLOOKUP(F164,'Group Information'!$A$19:$B$25,2,0),"")</f>
        <v/>
      </c>
      <c r="K164" s="226"/>
      <c r="L164" s="227"/>
      <c r="M164" s="228"/>
      <c r="N164" s="222"/>
      <c r="Q164" s="150"/>
      <c r="S164" s="147"/>
      <c r="T164" s="149"/>
    </row>
    <row r="165" spans="1:20" x14ac:dyDescent="0.35">
      <c r="A165" s="222"/>
      <c r="B165" s="222"/>
      <c r="C165" s="223"/>
      <c r="D165" s="224"/>
      <c r="E165" s="224"/>
      <c r="F165" s="225"/>
      <c r="G165" s="432" t="str">
        <f t="shared" si="6"/>
        <v/>
      </c>
      <c r="H165" s="432" t="str">
        <f t="shared" si="7"/>
        <v/>
      </c>
      <c r="I165" s="432" t="str">
        <f>IF(G165&lt;&gt;"",G165*VLOOKUP(F165,'Group Information'!$A$19:$B$25,2,0),"")</f>
        <v/>
      </c>
      <c r="J165" s="432" t="str">
        <f>IF(H165&lt;&gt;"",H165*VLOOKUP(F165,'Group Information'!$A$19:$B$25,2,0),"")</f>
        <v/>
      </c>
      <c r="K165" s="226"/>
      <c r="L165" s="227"/>
      <c r="M165" s="228"/>
      <c r="N165" s="222"/>
      <c r="Q165" s="150"/>
      <c r="S165" s="147"/>
      <c r="T165" s="149"/>
    </row>
    <row r="166" spans="1:20" x14ac:dyDescent="0.35">
      <c r="A166" s="222"/>
      <c r="B166" s="222"/>
      <c r="C166" s="223"/>
      <c r="D166" s="224"/>
      <c r="E166" s="224"/>
      <c r="F166" s="225"/>
      <c r="G166" s="432" t="str">
        <f t="shared" si="6"/>
        <v/>
      </c>
      <c r="H166" s="432" t="str">
        <f t="shared" si="7"/>
        <v/>
      </c>
      <c r="I166" s="432" t="str">
        <f>IF(G166&lt;&gt;"",G166*VLOOKUP(F166,'Group Information'!$A$19:$B$25,2,0),"")</f>
        <v/>
      </c>
      <c r="J166" s="432" t="str">
        <f>IF(H166&lt;&gt;"",H166*VLOOKUP(F166,'Group Information'!$A$19:$B$25,2,0),"")</f>
        <v/>
      </c>
      <c r="K166" s="226"/>
      <c r="L166" s="227"/>
      <c r="M166" s="228"/>
      <c r="N166" s="222"/>
      <c r="Q166" s="150"/>
      <c r="S166" s="147"/>
      <c r="T166" s="149"/>
    </row>
    <row r="167" spans="1:20" x14ac:dyDescent="0.35">
      <c r="A167" s="222"/>
      <c r="B167" s="222"/>
      <c r="C167" s="223"/>
      <c r="D167" s="224"/>
      <c r="E167" s="224"/>
      <c r="F167" s="225"/>
      <c r="G167" s="432" t="str">
        <f t="shared" si="6"/>
        <v/>
      </c>
      <c r="H167" s="432" t="str">
        <f t="shared" si="7"/>
        <v/>
      </c>
      <c r="I167" s="432" t="str">
        <f>IF(G167&lt;&gt;"",G167*VLOOKUP(F167,'Group Information'!$A$19:$B$25,2,0),"")</f>
        <v/>
      </c>
      <c r="J167" s="432" t="str">
        <f>IF(H167&lt;&gt;"",H167*VLOOKUP(F167,'Group Information'!$A$19:$B$25,2,0),"")</f>
        <v/>
      </c>
      <c r="K167" s="226"/>
      <c r="L167" s="227"/>
      <c r="M167" s="228"/>
      <c r="N167" s="222"/>
      <c r="Q167" s="150"/>
      <c r="S167" s="147"/>
      <c r="T167" s="149"/>
    </row>
    <row r="168" spans="1:20" x14ac:dyDescent="0.35">
      <c r="A168" s="222"/>
      <c r="B168" s="222"/>
      <c r="C168" s="223"/>
      <c r="D168" s="224"/>
      <c r="E168" s="224"/>
      <c r="F168" s="225"/>
      <c r="G168" s="432" t="str">
        <f t="shared" si="6"/>
        <v/>
      </c>
      <c r="H168" s="432" t="str">
        <f t="shared" si="7"/>
        <v/>
      </c>
      <c r="I168" s="432" t="str">
        <f>IF(G168&lt;&gt;"",G168*VLOOKUP(F168,'Group Information'!$A$19:$B$25,2,0),"")</f>
        <v/>
      </c>
      <c r="J168" s="432" t="str">
        <f>IF(H168&lt;&gt;"",H168*VLOOKUP(F168,'Group Information'!$A$19:$B$25,2,0),"")</f>
        <v/>
      </c>
      <c r="K168" s="226"/>
      <c r="L168" s="227"/>
      <c r="M168" s="228"/>
      <c r="N168" s="222"/>
      <c r="Q168" s="150"/>
      <c r="S168" s="147"/>
      <c r="T168" s="149"/>
    </row>
    <row r="169" spans="1:20" x14ac:dyDescent="0.35">
      <c r="A169" s="222"/>
      <c r="B169" s="222"/>
      <c r="C169" s="223"/>
      <c r="D169" s="224"/>
      <c r="E169" s="224"/>
      <c r="F169" s="225"/>
      <c r="G169" s="432" t="str">
        <f t="shared" si="6"/>
        <v/>
      </c>
      <c r="H169" s="432" t="str">
        <f t="shared" si="7"/>
        <v/>
      </c>
      <c r="I169" s="432" t="str">
        <f>IF(G169&lt;&gt;"",G169*VLOOKUP(F169,'Group Information'!$A$19:$B$25,2,0),"")</f>
        <v/>
      </c>
      <c r="J169" s="432" t="str">
        <f>IF(H169&lt;&gt;"",H169*VLOOKUP(F169,'Group Information'!$A$19:$B$25,2,0),"")</f>
        <v/>
      </c>
      <c r="K169" s="226"/>
      <c r="L169" s="227"/>
      <c r="M169" s="228"/>
      <c r="N169" s="222"/>
      <c r="Q169" s="150"/>
      <c r="S169" s="147"/>
      <c r="T169" s="149"/>
    </row>
    <row r="170" spans="1:20" x14ac:dyDescent="0.35">
      <c r="A170" s="222"/>
      <c r="B170" s="222"/>
      <c r="C170" s="223"/>
      <c r="D170" s="224"/>
      <c r="E170" s="224"/>
      <c r="F170" s="225"/>
      <c r="G170" s="432" t="str">
        <f t="shared" si="6"/>
        <v/>
      </c>
      <c r="H170" s="432" t="str">
        <f t="shared" si="7"/>
        <v/>
      </c>
      <c r="I170" s="432" t="str">
        <f>IF(G170&lt;&gt;"",G170*VLOOKUP(F170,'Group Information'!$A$19:$B$25,2,0),"")</f>
        <v/>
      </c>
      <c r="J170" s="432" t="str">
        <f>IF(H170&lt;&gt;"",H170*VLOOKUP(F170,'Group Information'!$A$19:$B$25,2,0),"")</f>
        <v/>
      </c>
      <c r="K170" s="226"/>
      <c r="L170" s="227"/>
      <c r="M170" s="228"/>
      <c r="N170" s="222"/>
      <c r="Q170" s="150"/>
      <c r="S170" s="147"/>
      <c r="T170" s="149"/>
    </row>
    <row r="171" spans="1:20" x14ac:dyDescent="0.35">
      <c r="A171" s="222"/>
      <c r="B171" s="222"/>
      <c r="C171" s="223"/>
      <c r="D171" s="224"/>
      <c r="E171" s="224"/>
      <c r="F171" s="225"/>
      <c r="G171" s="432" t="str">
        <f t="shared" si="6"/>
        <v/>
      </c>
      <c r="H171" s="432" t="str">
        <f t="shared" si="7"/>
        <v/>
      </c>
      <c r="I171" s="432" t="str">
        <f>IF(G171&lt;&gt;"",G171*VLOOKUP(F171,'Group Information'!$A$19:$B$25,2,0),"")</f>
        <v/>
      </c>
      <c r="J171" s="432" t="str">
        <f>IF(H171&lt;&gt;"",H171*VLOOKUP(F171,'Group Information'!$A$19:$B$25,2,0),"")</f>
        <v/>
      </c>
      <c r="K171" s="226"/>
      <c r="L171" s="227"/>
      <c r="M171" s="228"/>
      <c r="N171" s="222"/>
      <c r="Q171" s="150"/>
      <c r="S171" s="147"/>
      <c r="T171" s="149"/>
    </row>
    <row r="172" spans="1:20" x14ac:dyDescent="0.35">
      <c r="A172" s="222"/>
      <c r="B172" s="222"/>
      <c r="C172" s="223"/>
      <c r="D172" s="224"/>
      <c r="E172" s="224"/>
      <c r="F172" s="225"/>
      <c r="G172" s="432" t="str">
        <f t="shared" si="6"/>
        <v/>
      </c>
      <c r="H172" s="432" t="str">
        <f t="shared" si="7"/>
        <v/>
      </c>
      <c r="I172" s="432" t="str">
        <f>IF(G172&lt;&gt;"",G172*VLOOKUP(F172,'Group Information'!$A$19:$B$25,2,0),"")</f>
        <v/>
      </c>
      <c r="J172" s="432" t="str">
        <f>IF(H172&lt;&gt;"",H172*VLOOKUP(F172,'Group Information'!$A$19:$B$25,2,0),"")</f>
        <v/>
      </c>
      <c r="K172" s="226"/>
      <c r="L172" s="227"/>
      <c r="M172" s="228"/>
      <c r="N172" s="222"/>
      <c r="Q172" s="150"/>
      <c r="S172" s="147"/>
      <c r="T172" s="149"/>
    </row>
    <row r="173" spans="1:20" x14ac:dyDescent="0.35">
      <c r="A173" s="222"/>
      <c r="B173" s="222"/>
      <c r="C173" s="223"/>
      <c r="D173" s="224"/>
      <c r="E173" s="224"/>
      <c r="F173" s="225"/>
      <c r="G173" s="432" t="str">
        <f t="shared" si="6"/>
        <v/>
      </c>
      <c r="H173" s="432" t="str">
        <f t="shared" si="7"/>
        <v/>
      </c>
      <c r="I173" s="432" t="str">
        <f>IF(G173&lt;&gt;"",G173*VLOOKUP(F173,'Group Information'!$A$19:$B$25,2,0),"")</f>
        <v/>
      </c>
      <c r="J173" s="432" t="str">
        <f>IF(H173&lt;&gt;"",H173*VLOOKUP(F173,'Group Information'!$A$19:$B$25,2,0),"")</f>
        <v/>
      </c>
      <c r="K173" s="226"/>
      <c r="L173" s="227"/>
      <c r="M173" s="228"/>
      <c r="N173" s="222"/>
      <c r="Q173" s="150"/>
      <c r="S173" s="147"/>
      <c r="T173" s="149"/>
    </row>
    <row r="174" spans="1:20" x14ac:dyDescent="0.35">
      <c r="A174" s="222"/>
      <c r="B174" s="222"/>
      <c r="C174" s="223"/>
      <c r="D174" s="224"/>
      <c r="E174" s="224"/>
      <c r="F174" s="225"/>
      <c r="G174" s="432" t="str">
        <f t="shared" si="6"/>
        <v/>
      </c>
      <c r="H174" s="432" t="str">
        <f t="shared" si="7"/>
        <v/>
      </c>
      <c r="I174" s="432" t="str">
        <f>IF(G174&lt;&gt;"",G174*VLOOKUP(F174,'Group Information'!$A$19:$B$25,2,0),"")</f>
        <v/>
      </c>
      <c r="J174" s="432" t="str">
        <f>IF(H174&lt;&gt;"",H174*VLOOKUP(F174,'Group Information'!$A$19:$B$25,2,0),"")</f>
        <v/>
      </c>
      <c r="K174" s="226"/>
      <c r="L174" s="227"/>
      <c r="M174" s="228"/>
      <c r="N174" s="222"/>
      <c r="Q174" s="150"/>
      <c r="S174" s="147"/>
      <c r="T174" s="149"/>
    </row>
    <row r="175" spans="1:20" x14ac:dyDescent="0.35">
      <c r="A175" s="222"/>
      <c r="B175" s="222"/>
      <c r="C175" s="223"/>
      <c r="D175" s="224"/>
      <c r="E175" s="224"/>
      <c r="F175" s="225"/>
      <c r="G175" s="432" t="str">
        <f t="shared" si="6"/>
        <v/>
      </c>
      <c r="H175" s="432" t="str">
        <f t="shared" si="7"/>
        <v/>
      </c>
      <c r="I175" s="432" t="str">
        <f>IF(G175&lt;&gt;"",G175*VLOOKUP(F175,'Group Information'!$A$19:$B$25,2,0),"")</f>
        <v/>
      </c>
      <c r="J175" s="432" t="str">
        <f>IF(H175&lt;&gt;"",H175*VLOOKUP(F175,'Group Information'!$A$19:$B$25,2,0),"")</f>
        <v/>
      </c>
      <c r="K175" s="226"/>
      <c r="L175" s="227"/>
      <c r="M175" s="228"/>
      <c r="N175" s="222"/>
      <c r="Q175" s="150"/>
      <c r="S175" s="147"/>
      <c r="T175" s="149"/>
    </row>
    <row r="176" spans="1:20" x14ac:dyDescent="0.35">
      <c r="A176" s="222"/>
      <c r="B176" s="222"/>
      <c r="C176" s="223"/>
      <c r="D176" s="224"/>
      <c r="E176" s="224"/>
      <c r="F176" s="225"/>
      <c r="G176" s="432" t="str">
        <f t="shared" si="6"/>
        <v/>
      </c>
      <c r="H176" s="432" t="str">
        <f t="shared" si="7"/>
        <v/>
      </c>
      <c r="I176" s="432" t="str">
        <f>IF(G176&lt;&gt;"",G176*VLOOKUP(F176,'Group Information'!$A$19:$B$25,2,0),"")</f>
        <v/>
      </c>
      <c r="J176" s="432" t="str">
        <f>IF(H176&lt;&gt;"",H176*VLOOKUP(F176,'Group Information'!$A$19:$B$25,2,0),"")</f>
        <v/>
      </c>
      <c r="K176" s="226"/>
      <c r="L176" s="227"/>
      <c r="M176" s="228"/>
      <c r="N176" s="222"/>
      <c r="Q176" s="150"/>
      <c r="S176" s="147"/>
      <c r="T176" s="149"/>
    </row>
    <row r="177" spans="1:20" x14ac:dyDescent="0.35">
      <c r="A177" s="222"/>
      <c r="B177" s="222"/>
      <c r="C177" s="223"/>
      <c r="D177" s="224"/>
      <c r="E177" s="224"/>
      <c r="F177" s="225"/>
      <c r="G177" s="432" t="str">
        <f t="shared" si="6"/>
        <v/>
      </c>
      <c r="H177" s="432" t="str">
        <f t="shared" si="7"/>
        <v/>
      </c>
      <c r="I177" s="432" t="str">
        <f>IF(G177&lt;&gt;"",G177*VLOOKUP(F177,'Group Information'!$A$19:$B$25,2,0),"")</f>
        <v/>
      </c>
      <c r="J177" s="432" t="str">
        <f>IF(H177&lt;&gt;"",H177*VLOOKUP(F177,'Group Information'!$A$19:$B$25,2,0),"")</f>
        <v/>
      </c>
      <c r="K177" s="226"/>
      <c r="L177" s="227"/>
      <c r="M177" s="228"/>
      <c r="N177" s="222"/>
      <c r="Q177" s="150"/>
      <c r="S177" s="147"/>
      <c r="T177" s="149"/>
    </row>
    <row r="178" spans="1:20" x14ac:dyDescent="0.35">
      <c r="A178" s="222"/>
      <c r="B178" s="222"/>
      <c r="C178" s="223"/>
      <c r="D178" s="224"/>
      <c r="E178" s="224"/>
      <c r="F178" s="225"/>
      <c r="G178" s="432" t="str">
        <f t="shared" si="6"/>
        <v/>
      </c>
      <c r="H178" s="432" t="str">
        <f t="shared" si="7"/>
        <v/>
      </c>
      <c r="I178" s="432" t="str">
        <f>IF(G178&lt;&gt;"",G178*VLOOKUP(F178,'Group Information'!$A$19:$B$25,2,0),"")</f>
        <v/>
      </c>
      <c r="J178" s="432" t="str">
        <f>IF(H178&lt;&gt;"",H178*VLOOKUP(F178,'Group Information'!$A$19:$B$25,2,0),"")</f>
        <v/>
      </c>
      <c r="K178" s="226"/>
      <c r="L178" s="227"/>
      <c r="M178" s="228"/>
      <c r="N178" s="222"/>
      <c r="Q178" s="150"/>
      <c r="S178" s="147"/>
      <c r="T178" s="149"/>
    </row>
    <row r="179" spans="1:20" x14ac:dyDescent="0.35">
      <c r="A179" s="222"/>
      <c r="B179" s="222"/>
      <c r="C179" s="223"/>
      <c r="D179" s="224"/>
      <c r="E179" s="224"/>
      <c r="F179" s="225"/>
      <c r="G179" s="432" t="str">
        <f t="shared" si="6"/>
        <v/>
      </c>
      <c r="H179" s="432" t="str">
        <f t="shared" si="7"/>
        <v/>
      </c>
      <c r="I179" s="432" t="str">
        <f>IF(G179&lt;&gt;"",G179*VLOOKUP(F179,'Group Information'!$A$19:$B$25,2,0),"")</f>
        <v/>
      </c>
      <c r="J179" s="432" t="str">
        <f>IF(H179&lt;&gt;"",H179*VLOOKUP(F179,'Group Information'!$A$19:$B$25,2,0),"")</f>
        <v/>
      </c>
      <c r="K179" s="226"/>
      <c r="L179" s="227"/>
      <c r="M179" s="228"/>
      <c r="N179" s="222"/>
      <c r="Q179" s="150"/>
      <c r="S179" s="147"/>
      <c r="T179" s="149"/>
    </row>
    <row r="180" spans="1:20" x14ac:dyDescent="0.35">
      <c r="A180" s="222"/>
      <c r="B180" s="222"/>
      <c r="C180" s="223"/>
      <c r="D180" s="224"/>
      <c r="E180" s="224"/>
      <c r="F180" s="225"/>
      <c r="G180" s="432" t="str">
        <f t="shared" si="6"/>
        <v/>
      </c>
      <c r="H180" s="432" t="str">
        <f t="shared" si="7"/>
        <v/>
      </c>
      <c r="I180" s="432" t="str">
        <f>IF(G180&lt;&gt;"",G180*VLOOKUP(F180,'Group Information'!$A$19:$B$25,2,0),"")</f>
        <v/>
      </c>
      <c r="J180" s="432" t="str">
        <f>IF(H180&lt;&gt;"",H180*VLOOKUP(F180,'Group Information'!$A$19:$B$25,2,0),"")</f>
        <v/>
      </c>
      <c r="K180" s="226"/>
      <c r="L180" s="227"/>
      <c r="M180" s="228"/>
      <c r="N180" s="222"/>
      <c r="Q180" s="150"/>
      <c r="S180" s="147"/>
      <c r="T180" s="149"/>
    </row>
    <row r="181" spans="1:20" x14ac:dyDescent="0.35">
      <c r="A181" s="222"/>
      <c r="B181" s="222"/>
      <c r="C181" s="223"/>
      <c r="D181" s="224"/>
      <c r="E181" s="224"/>
      <c r="F181" s="225"/>
      <c r="G181" s="432" t="str">
        <f t="shared" si="6"/>
        <v/>
      </c>
      <c r="H181" s="432" t="str">
        <f t="shared" si="7"/>
        <v/>
      </c>
      <c r="I181" s="432" t="str">
        <f>IF(G181&lt;&gt;"",G181*VLOOKUP(F181,'Group Information'!$A$19:$B$25,2,0),"")</f>
        <v/>
      </c>
      <c r="J181" s="432" t="str">
        <f>IF(H181&lt;&gt;"",H181*VLOOKUP(F181,'Group Information'!$A$19:$B$25,2,0),"")</f>
        <v/>
      </c>
      <c r="K181" s="226"/>
      <c r="L181" s="227"/>
      <c r="M181" s="228"/>
      <c r="N181" s="222"/>
      <c r="Q181" s="150"/>
      <c r="S181" s="147"/>
      <c r="T181" s="149"/>
    </row>
    <row r="182" spans="1:20" x14ac:dyDescent="0.35">
      <c r="A182" s="222"/>
      <c r="B182" s="222"/>
      <c r="C182" s="223"/>
      <c r="D182" s="224"/>
      <c r="E182" s="224"/>
      <c r="F182" s="225"/>
      <c r="G182" s="432" t="str">
        <f t="shared" si="6"/>
        <v/>
      </c>
      <c r="H182" s="432" t="str">
        <f t="shared" si="7"/>
        <v/>
      </c>
      <c r="I182" s="432" t="str">
        <f>IF(G182&lt;&gt;"",G182*VLOOKUP(F182,'Group Information'!$A$19:$B$25,2,0),"")</f>
        <v/>
      </c>
      <c r="J182" s="432" t="str">
        <f>IF(H182&lt;&gt;"",H182*VLOOKUP(F182,'Group Information'!$A$19:$B$25,2,0),"")</f>
        <v/>
      </c>
      <c r="K182" s="226"/>
      <c r="L182" s="227"/>
      <c r="M182" s="228"/>
      <c r="N182" s="222"/>
      <c r="Q182" s="150"/>
      <c r="S182" s="147"/>
      <c r="T182" s="149"/>
    </row>
    <row r="183" spans="1:20" x14ac:dyDescent="0.35">
      <c r="A183" s="222"/>
      <c r="B183" s="222"/>
      <c r="C183" s="223"/>
      <c r="D183" s="224"/>
      <c r="E183" s="224"/>
      <c r="F183" s="225"/>
      <c r="G183" s="432" t="str">
        <f t="shared" si="6"/>
        <v/>
      </c>
      <c r="H183" s="432" t="str">
        <f t="shared" si="7"/>
        <v/>
      </c>
      <c r="I183" s="432" t="str">
        <f>IF(G183&lt;&gt;"",G183*VLOOKUP(F183,'Group Information'!$A$19:$B$25,2,0),"")</f>
        <v/>
      </c>
      <c r="J183" s="432" t="str">
        <f>IF(H183&lt;&gt;"",H183*VLOOKUP(F183,'Group Information'!$A$19:$B$25,2,0),"")</f>
        <v/>
      </c>
      <c r="K183" s="226"/>
      <c r="L183" s="227"/>
      <c r="M183" s="228"/>
      <c r="N183" s="222"/>
      <c r="Q183" s="150"/>
      <c r="S183" s="147"/>
      <c r="T183" s="149"/>
    </row>
    <row r="184" spans="1:20" x14ac:dyDescent="0.35">
      <c r="A184" s="222"/>
      <c r="B184" s="222"/>
      <c r="C184" s="223"/>
      <c r="D184" s="224"/>
      <c r="E184" s="224"/>
      <c r="F184" s="225"/>
      <c r="G184" s="432" t="str">
        <f t="shared" si="6"/>
        <v/>
      </c>
      <c r="H184" s="432" t="str">
        <f t="shared" si="7"/>
        <v/>
      </c>
      <c r="I184" s="432" t="str">
        <f>IF(G184&lt;&gt;"",G184*VLOOKUP(F184,'Group Information'!$A$19:$B$25,2,0),"")</f>
        <v/>
      </c>
      <c r="J184" s="432" t="str">
        <f>IF(H184&lt;&gt;"",H184*VLOOKUP(F184,'Group Information'!$A$19:$B$25,2,0),"")</f>
        <v/>
      </c>
      <c r="K184" s="226"/>
      <c r="L184" s="227"/>
      <c r="M184" s="228"/>
      <c r="N184" s="222"/>
      <c r="Q184" s="150"/>
      <c r="S184" s="147"/>
      <c r="T184" s="149"/>
    </row>
    <row r="185" spans="1:20" x14ac:dyDescent="0.35">
      <c r="A185" s="222"/>
      <c r="B185" s="222"/>
      <c r="C185" s="223"/>
      <c r="D185" s="224"/>
      <c r="E185" s="224"/>
      <c r="F185" s="225"/>
      <c r="G185" s="432" t="str">
        <f t="shared" si="6"/>
        <v/>
      </c>
      <c r="H185" s="432" t="str">
        <f t="shared" si="7"/>
        <v/>
      </c>
      <c r="I185" s="432" t="str">
        <f>IF(G185&lt;&gt;"",G185*VLOOKUP(F185,'Group Information'!$A$19:$B$25,2,0),"")</f>
        <v/>
      </c>
      <c r="J185" s="432" t="str">
        <f>IF(H185&lt;&gt;"",H185*VLOOKUP(F185,'Group Information'!$A$19:$B$25,2,0),"")</f>
        <v/>
      </c>
      <c r="K185" s="226"/>
      <c r="L185" s="227"/>
      <c r="M185" s="228"/>
      <c r="N185" s="222"/>
      <c r="Q185" s="150"/>
      <c r="S185" s="147"/>
      <c r="T185" s="149"/>
    </row>
    <row r="186" spans="1:20" x14ac:dyDescent="0.35">
      <c r="A186" s="222"/>
      <c r="B186" s="222"/>
      <c r="C186" s="223"/>
      <c r="D186" s="224"/>
      <c r="E186" s="224"/>
      <c r="F186" s="225"/>
      <c r="G186" s="432" t="str">
        <f t="shared" si="6"/>
        <v/>
      </c>
      <c r="H186" s="432" t="str">
        <f t="shared" si="7"/>
        <v/>
      </c>
      <c r="I186" s="432" t="str">
        <f>IF(G186&lt;&gt;"",G186*VLOOKUP(F186,'Group Information'!$A$19:$B$25,2,0),"")</f>
        <v/>
      </c>
      <c r="J186" s="432" t="str">
        <f>IF(H186&lt;&gt;"",H186*VLOOKUP(F186,'Group Information'!$A$19:$B$25,2,0),"")</f>
        <v/>
      </c>
      <c r="K186" s="226"/>
      <c r="L186" s="227"/>
      <c r="M186" s="228"/>
      <c r="N186" s="222"/>
      <c r="Q186" s="150"/>
      <c r="S186" s="147"/>
      <c r="T186" s="149"/>
    </row>
    <row r="187" spans="1:20" x14ac:dyDescent="0.35">
      <c r="A187" s="222"/>
      <c r="B187" s="222"/>
      <c r="C187" s="223"/>
      <c r="D187" s="224"/>
      <c r="E187" s="224"/>
      <c r="F187" s="225"/>
      <c r="G187" s="432" t="str">
        <f t="shared" si="6"/>
        <v/>
      </c>
      <c r="H187" s="432" t="str">
        <f t="shared" si="7"/>
        <v/>
      </c>
      <c r="I187" s="432" t="str">
        <f>IF(G187&lt;&gt;"",G187*VLOOKUP(F187,'Group Information'!$A$19:$B$25,2,0),"")</f>
        <v/>
      </c>
      <c r="J187" s="432" t="str">
        <f>IF(H187&lt;&gt;"",H187*VLOOKUP(F187,'Group Information'!$A$19:$B$25,2,0),"")</f>
        <v/>
      </c>
      <c r="K187" s="226"/>
      <c r="L187" s="227"/>
      <c r="M187" s="228"/>
      <c r="N187" s="222"/>
      <c r="Q187" s="150"/>
      <c r="S187" s="147"/>
      <c r="T187" s="149"/>
    </row>
    <row r="188" spans="1:20" x14ac:dyDescent="0.35">
      <c r="A188" s="222"/>
      <c r="B188" s="222"/>
      <c r="C188" s="223"/>
      <c r="D188" s="224"/>
      <c r="E188" s="224"/>
      <c r="F188" s="225"/>
      <c r="G188" s="432" t="str">
        <f t="shared" si="6"/>
        <v/>
      </c>
      <c r="H188" s="432" t="str">
        <f t="shared" si="7"/>
        <v/>
      </c>
      <c r="I188" s="432" t="str">
        <f>IF(G188&lt;&gt;"",G188*VLOOKUP(F188,'Group Information'!$A$19:$B$25,2,0),"")</f>
        <v/>
      </c>
      <c r="J188" s="432" t="str">
        <f>IF(H188&lt;&gt;"",H188*VLOOKUP(F188,'Group Information'!$A$19:$B$25,2,0),"")</f>
        <v/>
      </c>
      <c r="K188" s="226"/>
      <c r="L188" s="227"/>
      <c r="M188" s="228"/>
      <c r="N188" s="222"/>
      <c r="Q188" s="150"/>
      <c r="S188" s="147"/>
      <c r="T188" s="149"/>
    </row>
    <row r="189" spans="1:20" x14ac:dyDescent="0.35">
      <c r="A189" s="222"/>
      <c r="B189" s="222"/>
      <c r="C189" s="223"/>
      <c r="D189" s="224"/>
      <c r="E189" s="224"/>
      <c r="F189" s="225"/>
      <c r="G189" s="432" t="str">
        <f t="shared" si="6"/>
        <v/>
      </c>
      <c r="H189" s="432" t="str">
        <f t="shared" si="7"/>
        <v/>
      </c>
      <c r="I189" s="432" t="str">
        <f>IF(G189&lt;&gt;"",G189*VLOOKUP(F189,'Group Information'!$A$19:$B$25,2,0),"")</f>
        <v/>
      </c>
      <c r="J189" s="432" t="str">
        <f>IF(H189&lt;&gt;"",H189*VLOOKUP(F189,'Group Information'!$A$19:$B$25,2,0),"")</f>
        <v/>
      </c>
      <c r="K189" s="226"/>
      <c r="L189" s="227"/>
      <c r="M189" s="228"/>
      <c r="N189" s="222"/>
      <c r="Q189" s="150"/>
      <c r="S189" s="147"/>
      <c r="T189" s="149"/>
    </row>
    <row r="190" spans="1:20" x14ac:dyDescent="0.35">
      <c r="A190" s="222"/>
      <c r="B190" s="222"/>
      <c r="C190" s="223"/>
      <c r="D190" s="224"/>
      <c r="E190" s="224"/>
      <c r="F190" s="225"/>
      <c r="G190" s="432" t="str">
        <f t="shared" si="6"/>
        <v/>
      </c>
      <c r="H190" s="432" t="str">
        <f t="shared" si="7"/>
        <v/>
      </c>
      <c r="I190" s="432" t="str">
        <f>IF(G190&lt;&gt;"",G190*VLOOKUP(F190,'Group Information'!$A$19:$B$25,2,0),"")</f>
        <v/>
      </c>
      <c r="J190" s="432" t="str">
        <f>IF(H190&lt;&gt;"",H190*VLOOKUP(F190,'Group Information'!$A$19:$B$25,2,0),"")</f>
        <v/>
      </c>
      <c r="K190" s="226"/>
      <c r="L190" s="227"/>
      <c r="M190" s="228"/>
      <c r="N190" s="222"/>
      <c r="Q190" s="150"/>
      <c r="S190" s="147"/>
      <c r="T190" s="149"/>
    </row>
    <row r="191" spans="1:20" x14ac:dyDescent="0.35">
      <c r="A191" s="222"/>
      <c r="B191" s="222"/>
      <c r="C191" s="223"/>
      <c r="D191" s="224"/>
      <c r="E191" s="224"/>
      <c r="F191" s="225"/>
      <c r="G191" s="432" t="str">
        <f t="shared" si="6"/>
        <v/>
      </c>
      <c r="H191" s="432" t="str">
        <f t="shared" si="7"/>
        <v/>
      </c>
      <c r="I191" s="432" t="str">
        <f>IF(G191&lt;&gt;"",G191*VLOOKUP(F191,'Group Information'!$A$19:$B$25,2,0),"")</f>
        <v/>
      </c>
      <c r="J191" s="432" t="str">
        <f>IF(H191&lt;&gt;"",H191*VLOOKUP(F191,'Group Information'!$A$19:$B$25,2,0),"")</f>
        <v/>
      </c>
      <c r="K191" s="226"/>
      <c r="L191" s="227"/>
      <c r="M191" s="228"/>
      <c r="N191" s="222"/>
      <c r="Q191" s="150"/>
      <c r="S191" s="147"/>
      <c r="T191" s="149"/>
    </row>
    <row r="192" spans="1:20" x14ac:dyDescent="0.35">
      <c r="A192" s="222"/>
      <c r="B192" s="222"/>
      <c r="C192" s="223"/>
      <c r="D192" s="224"/>
      <c r="E192" s="224"/>
      <c r="F192" s="225"/>
      <c r="G192" s="432" t="str">
        <f t="shared" si="6"/>
        <v/>
      </c>
      <c r="H192" s="432" t="str">
        <f t="shared" si="7"/>
        <v/>
      </c>
      <c r="I192" s="432" t="str">
        <f>IF(G192&lt;&gt;"",G192*VLOOKUP(F192,'Group Information'!$A$19:$B$25,2,0),"")</f>
        <v/>
      </c>
      <c r="J192" s="432" t="str">
        <f>IF(H192&lt;&gt;"",H192*VLOOKUP(F192,'Group Information'!$A$19:$B$25,2,0),"")</f>
        <v/>
      </c>
      <c r="K192" s="226"/>
      <c r="L192" s="227"/>
      <c r="M192" s="228"/>
      <c r="N192" s="222"/>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sS4ArQ8n0S54LzcMGge+oEnA4r6WT8Bh3kdXDedd3+nVjkzAQcKGJ81N8Bqdtl96Bsv58xSpg/s1A1QBW4zQuw==" saltValue="ahepQD6zoZLD/PJIxz9pfg==" spinCount="100000" sheet="1" formatCells="0" formatColumns="0" formatRows="0" insertRows="0" insertHyperlinks="0"/>
  <mergeCells count="3">
    <mergeCell ref="A1:B1"/>
    <mergeCell ref="A2:B2"/>
    <mergeCell ref="D5:J7"/>
  </mergeCells>
  <conditionalFormatting sqref="A1:A2 A13:C13 A193:C1048576 A6:B12">
    <cfRule type="beginsWith" dxfId="379" priority="14" operator="beginsWith" text="COMPLETE">
      <formula>LEFT(A1,LEN("COMPLETE"))="COMPLETE"</formula>
    </cfRule>
    <cfRule type="containsText" dxfId="378" priority="15" operator="containsText" text="INCOMPLETE">
      <formula>NOT(ISERROR(SEARCH("INCOMPLETE",A1)))</formula>
    </cfRule>
  </conditionalFormatting>
  <conditionalFormatting sqref="C3:C12">
    <cfRule type="beginsWith" dxfId="377" priority="12" operator="beginsWith" text="COMPLETE">
      <formula>LEFT(C3,LEN("COMPLETE"))="COMPLETE"</formula>
    </cfRule>
    <cfRule type="containsText" dxfId="376" priority="13" operator="containsText" text="INCOMPLETE">
      <formula>NOT(ISERROR(SEARCH("INCOMPLETE",C3)))</formula>
    </cfRule>
  </conditionalFormatting>
  <conditionalFormatting sqref="C3">
    <cfRule type="containsText" dxfId="375" priority="11" operator="containsText" text="SHEET COMPLETE">
      <formula>NOT(ISERROR(SEARCH("SHEET COMPLETE",C3)))</formula>
    </cfRule>
  </conditionalFormatting>
  <conditionalFormatting sqref="K6">
    <cfRule type="beginsWith" dxfId="374" priority="9" operator="beginsWith" text="COMPLETE">
      <formula>LEFT(K6,LEN("COMPLETE"))="COMPLETE"</formula>
    </cfRule>
    <cfRule type="containsText" dxfId="373" priority="10" operator="containsText" text="INCOMPLETE">
      <formula>NOT(ISERROR(SEARCH("INCOMPLETE",K6)))</formula>
    </cfRule>
  </conditionalFormatting>
  <conditionalFormatting sqref="L16:L192 F16:F192 B16:B192">
    <cfRule type="expression" dxfId="372" priority="7">
      <formula>MOD(ROW(),2)&lt;&gt;0</formula>
    </cfRule>
    <cfRule type="expression" dxfId="371" priority="8">
      <formula>MOD(ROW(),2)=0</formula>
    </cfRule>
  </conditionalFormatting>
  <conditionalFormatting sqref="A1:XFD2 B3:XFD3 A4:XFD4 A12:XFD1048576 A9:C11 F9:XFD11 A8:XFD8 A5:C7 K5:XFD7">
    <cfRule type="expression" dxfId="370" priority="5">
      <formula>AND(_xlfn.ISFORMULA(A1),MOD(ROW(),2)=0)</formula>
    </cfRule>
    <cfRule type="expression" dxfId="369" priority="6">
      <formula>_xlfn.ISFORMULA(INDIRECT("rc",FALSE))</formula>
    </cfRule>
  </conditionalFormatting>
  <conditionalFormatting sqref="D9 D10:E11">
    <cfRule type="expression" dxfId="368" priority="3">
      <formula>AND(_xlfn.ISFORMULA(D9),MOD(ROW(),2)=0)</formula>
    </cfRule>
    <cfRule type="expression" dxfId="367" priority="4">
      <formula>_xlfn.ISFORMULA(INDIRECT("rc",FALSE))</formula>
    </cfRule>
  </conditionalFormatting>
  <conditionalFormatting sqref="D5:J7">
    <cfRule type="expression" dxfId="366" priority="1">
      <formula>AND(_xlfn.ISFORMULA(D5),MOD(ROW(),2)=0)</formula>
    </cfRule>
    <cfRule type="expression" dxfId="365" priority="2">
      <formula>_xlfn.ISFORMULA(INDIRECT("rc",FALSE))</formula>
    </cfRule>
  </conditionalFormatting>
  <dataValidations count="6">
    <dataValidation type="list" allowBlank="1" showInputMessage="1" showErrorMessage="1" sqref="B7" xr:uid="{E8407777-AF7E-4D28-9CFA-30D21D25EDCB}">
      <formula1>"Select choice here,Design Team Project, E-IDEAS Project, Clubs+Chapters Project, Other Projects"</formula1>
    </dataValidation>
    <dataValidation type="list" allowBlank="1" showInputMessage="1" showErrorMessage="1" sqref="L16:L192" xr:uid="{D6A2AFAF-8ECC-459E-90FD-25B2C7BE6D86}">
      <formula1>"Yes,No"</formula1>
    </dataValidation>
    <dataValidation type="list" allowBlank="1" showInputMessage="1" showErrorMessage="1" sqref="B3" xr:uid="{CED4B584-882E-4A00-8090-814BAD26B0AA}">
      <formula1>"Select choice here, Yes"</formula1>
    </dataValidation>
    <dataValidation type="list" allowBlank="1" showErrorMessage="1" sqref="B16:B192" xr:uid="{12930DF9-A2EB-4BC1-B685-02E3BEE57DA1}">
      <formula1>"Prototype, Competition,Administrative (Project-specific)"</formula1>
    </dataValidation>
    <dataValidation type="list" allowBlank="1" showInputMessage="1" showErrorMessage="1" sqref="S15:S192" xr:uid="{C2EFE4E5-E8F9-4DD6-8954-1B06E6AB4B44}">
      <formula1>#REF!</formula1>
    </dataValidation>
    <dataValidation type="list" allowBlank="1" showInputMessage="1" showErrorMessage="1" sqref="B8" xr:uid="{A07A27C0-7165-4B06-83BD-9E9B2F951308}">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372C64-CFD0-4865-BA77-55720FBC42F0}">
          <x14:formula1>
            <xm:f>'C:\Users\raiaank\Downloads\[TEAMNAME-Funding-Application-PAF-2022-2023-Term-2 (3).xlsx]dataval'!#REF!</xm:f>
          </x14:formula1>
          <xm:sqref>O193:O854</xm:sqref>
        </x14:dataValidation>
        <x14:dataValidation type="list" allowBlank="1" showErrorMessage="1" xr:uid="{3B4CB8CF-2AF6-4A3A-B0EE-A0DE083CD5F2}">
          <x14:formula1>
            <xm:f>'Group Information'!$A$19:$A$25</xm:f>
          </x14:formula1>
          <xm:sqref>F16:F192</xm:sqref>
        </x14:dataValidation>
        <x14:dataValidation type="list" allowBlank="1" showErrorMessage="1" xr:uid="{7067E13B-4945-4A6F-ABA1-29830155A806}">
          <x14:formula1>
            <xm:f>'C:\Users\raiaank\Downloads\[TEAMNAME-Funding-Application-PAF-2022-2023-Term-2 (3).xlsx]dataval'!#REF!</xm:f>
          </x14:formula1>
          <xm:sqref>U193:U752 U14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Project 6</vt:lpstr>
      <vt:lpstr>Project 7</vt:lpstr>
      <vt:lpstr>PD1</vt:lpstr>
      <vt:lpstr>PD2</vt:lpstr>
      <vt:lpstr>PD3</vt:lpstr>
      <vt:lpstr>PD4</vt:lpstr>
      <vt:lpstr>PD5</vt:lpstr>
      <vt:lpstr>Other Expenses</vt:lpstr>
      <vt:lpstr>Total Summary</vt:lpstr>
      <vt:lpstr>dataval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Jeanie Malone</dc:creator>
  <cp:keywords/>
  <dc:description/>
  <cp:lastModifiedBy>Chao, Viola</cp:lastModifiedBy>
  <cp:revision/>
  <dcterms:created xsi:type="dcterms:W3CDTF">2019-05-22T05:23:49Z</dcterms:created>
  <dcterms:modified xsi:type="dcterms:W3CDTF">2024-08-06T17:20:50Z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