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V:\APSD\Student Development\-- Student Groups\SuperApp Files\2025-2026\Templates\ALL SPREADSHEETS - UPDATED AUG 25\"/>
    </mc:Choice>
  </mc:AlternateContent>
  <xr:revisionPtr revIDLastSave="0" documentId="13_ncr:1_{5FC63D2D-D8B6-4243-9AC6-F544AF5A406F}" xr6:coauthVersionLast="47" xr6:coauthVersionMax="47" xr10:uidLastSave="{00000000-0000-0000-0000-000000000000}"/>
  <workbookProtection workbookAlgorithmName="SHA-512" workbookHashValue="3CX/kuFE9KJWLBW0P5cIb2WlRpvvSTOUddaZ4IyKrv7YVozy+PVD+YCXfstyBXK7DrS34lN+AXcvpQJ2uI9hQg==" workbookSaltValue="RBoZ0lvM+9HvZMMfz6JxhA==" workbookSpinCount="100000" lockStructure="1"/>
  <bookViews>
    <workbookView xWindow="39450" yWindow="-16440" windowWidth="29040" windowHeight="15720" xr2:uid="{7370ED9C-6037-4C8A-88EC-109C8BDC21FC}"/>
  </bookViews>
  <sheets>
    <sheet name="Active Summary" sheetId="13" r:id="rId1"/>
    <sheet name="Roster" sheetId="16" r:id="rId2"/>
    <sheet name="Previous Year" sheetId="15" r:id="rId3"/>
    <sheet name="Revenue" sheetId="14" r:id="rId4"/>
    <sheet name="Expenses" sheetId="12"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E11" i="13" l="1" a="1"/>
  <c r="E11" i="13" s="1"/>
  <c r="F10" i="12" l="1"/>
  <c r="F11" i="12"/>
  <c r="F12" i="12"/>
  <c r="F13" i="12"/>
  <c r="F14" i="12"/>
  <c r="F15" i="12"/>
  <c r="F16" i="12"/>
  <c r="F17" i="12"/>
  <c r="F18" i="12"/>
  <c r="F19" i="12"/>
  <c r="F20" i="12"/>
  <c r="F21" i="12"/>
  <c r="F22" i="12"/>
  <c r="F23" i="12"/>
  <c r="F24" i="12"/>
  <c r="F25" i="12"/>
  <c r="F26" i="12"/>
  <c r="F27" i="12"/>
  <c r="F28" i="12"/>
  <c r="F29" i="12"/>
  <c r="F30" i="12"/>
  <c r="F31" i="12"/>
  <c r="F32" i="12"/>
  <c r="F33" i="12"/>
  <c r="F34" i="12"/>
  <c r="F35" i="12"/>
  <c r="F36" i="12"/>
  <c r="F37" i="12"/>
  <c r="F38" i="12"/>
  <c r="F39" i="12"/>
  <c r="F40" i="12"/>
  <c r="F41" i="12"/>
  <c r="F42" i="12"/>
  <c r="F43" i="12"/>
  <c r="F44" i="12"/>
  <c r="F45" i="12"/>
  <c r="F46" i="12"/>
  <c r="F47" i="12"/>
  <c r="F48" i="12"/>
  <c r="F49" i="12"/>
  <c r="F50" i="12"/>
  <c r="F51" i="12"/>
  <c r="F52" i="12"/>
  <c r="F53" i="12"/>
  <c r="F54" i="12"/>
  <c r="F55" i="12"/>
  <c r="F56" i="12"/>
  <c r="F57" i="12"/>
  <c r="F58" i="12"/>
  <c r="F59" i="12"/>
  <c r="F60" i="12"/>
  <c r="F61" i="12"/>
  <c r="F62" i="12"/>
  <c r="F63" i="12"/>
  <c r="F64" i="12"/>
  <c r="F65" i="12"/>
  <c r="F66" i="12"/>
  <c r="F67" i="12"/>
  <c r="F68" i="12"/>
  <c r="F69" i="12"/>
  <c r="F70" i="12"/>
  <c r="F71" i="12"/>
  <c r="F72" i="12"/>
  <c r="F73" i="12"/>
  <c r="F74" i="12"/>
  <c r="F75" i="12"/>
  <c r="F76" i="12"/>
  <c r="F77" i="12"/>
  <c r="F78" i="12"/>
  <c r="F79" i="12"/>
  <c r="F80" i="12"/>
  <c r="F81" i="12"/>
  <c r="F82" i="12"/>
  <c r="F83" i="12"/>
  <c r="F84" i="12"/>
  <c r="F85" i="12"/>
  <c r="F86" i="12"/>
  <c r="F87" i="12"/>
  <c r="F88" i="12"/>
  <c r="F89" i="12"/>
  <c r="F90" i="12"/>
  <c r="F91" i="12"/>
  <c r="F92" i="12"/>
  <c r="F93" i="12"/>
  <c r="F94" i="12"/>
  <c r="F95" i="12"/>
  <c r="F96" i="12"/>
  <c r="F97" i="12"/>
  <c r="F98" i="12"/>
  <c r="F99" i="12"/>
  <c r="F100" i="12"/>
  <c r="F101" i="12"/>
  <c r="F102" i="12"/>
  <c r="F103" i="12"/>
  <c r="F104" i="12"/>
  <c r="F105" i="12"/>
  <c r="F106" i="12"/>
  <c r="F107" i="12"/>
  <c r="F108" i="12"/>
  <c r="F109" i="12"/>
  <c r="F110" i="12"/>
  <c r="F111" i="12"/>
  <c r="F112" i="12"/>
  <c r="F113" i="12"/>
  <c r="F114" i="12"/>
  <c r="F115" i="12"/>
  <c r="F116" i="12"/>
  <c r="F117" i="12"/>
  <c r="F118" i="12"/>
  <c r="F119" i="12"/>
  <c r="F120" i="12"/>
  <c r="F121" i="12"/>
  <c r="F122" i="12"/>
  <c r="F123" i="12"/>
  <c r="F124" i="12"/>
  <c r="F125" i="12"/>
  <c r="F126" i="12"/>
  <c r="F127" i="12"/>
  <c r="F128" i="12"/>
  <c r="F129" i="12"/>
  <c r="F130" i="12"/>
  <c r="F131" i="12"/>
  <c r="F132" i="12"/>
  <c r="F133" i="12"/>
  <c r="F134" i="12"/>
  <c r="F135" i="12"/>
  <c r="F136" i="12"/>
  <c r="F137" i="12"/>
  <c r="F138" i="12"/>
  <c r="F139" i="12"/>
  <c r="F140" i="12"/>
  <c r="F141" i="12"/>
  <c r="F142" i="12"/>
  <c r="F143" i="12"/>
  <c r="F144" i="12"/>
  <c r="F145" i="12"/>
  <c r="F146" i="12"/>
  <c r="F147" i="12"/>
  <c r="F148" i="12"/>
  <c r="F149" i="12"/>
  <c r="F150" i="12"/>
  <c r="F151" i="12"/>
  <c r="F152" i="12"/>
  <c r="F153" i="12"/>
  <c r="F154" i="12"/>
  <c r="F155" i="12"/>
  <c r="F156" i="12"/>
  <c r="F157" i="12"/>
  <c r="F158" i="12"/>
  <c r="F159" i="12"/>
  <c r="F160" i="12"/>
  <c r="F161" i="12"/>
  <c r="F162" i="12"/>
  <c r="F163" i="12"/>
  <c r="F164" i="12"/>
  <c r="F165" i="12"/>
  <c r="F166" i="12"/>
  <c r="F167" i="12"/>
  <c r="F168" i="12"/>
  <c r="F169" i="12"/>
  <c r="F170" i="12"/>
  <c r="F171" i="12"/>
  <c r="F172" i="12"/>
  <c r="F173" i="12"/>
  <c r="F174" i="12"/>
  <c r="F175" i="12"/>
  <c r="F176" i="12"/>
  <c r="F177" i="12"/>
  <c r="F178" i="12"/>
  <c r="F179" i="12"/>
  <c r="F180" i="12"/>
  <c r="F181" i="12"/>
  <c r="F182" i="12"/>
  <c r="F183" i="12"/>
  <c r="F184" i="12"/>
  <c r="F185" i="12"/>
  <c r="F9" i="12"/>
  <c r="L45" i="16" l="1"/>
  <c r="L44" i="16"/>
  <c r="L43" i="16"/>
  <c r="L42" i="16"/>
  <c r="L41" i="16"/>
  <c r="L40" i="16"/>
  <c r="L39" i="16"/>
  <c r="L38" i="16"/>
  <c r="L37" i="16"/>
  <c r="L36" i="16"/>
  <c r="L35" i="16"/>
  <c r="L34" i="16"/>
  <c r="L33" i="16"/>
  <c r="L32" i="16"/>
  <c r="L31" i="16"/>
  <c r="L30" i="16"/>
  <c r="L29" i="16"/>
  <c r="L28" i="16"/>
  <c r="L27" i="16"/>
  <c r="L26" i="16"/>
  <c r="L25" i="16"/>
  <c r="L24" i="16"/>
  <c r="L23" i="16"/>
  <c r="L22" i="16"/>
  <c r="L21" i="16"/>
  <c r="L20" i="16"/>
  <c r="L19" i="16"/>
  <c r="L18" i="16"/>
  <c r="L17" i="16"/>
  <c r="L16" i="16"/>
  <c r="L15" i="16"/>
  <c r="L14" i="16"/>
  <c r="L13" i="16"/>
  <c r="L12" i="16"/>
  <c r="L11" i="16"/>
  <c r="L10" i="16"/>
  <c r="L9" i="16"/>
  <c r="L8" i="16"/>
  <c r="L7" i="16"/>
  <c r="F10" i="15" l="1"/>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F57" i="15"/>
  <c r="F58" i="15"/>
  <c r="F59" i="15"/>
  <c r="F60" i="15"/>
  <c r="F61" i="15"/>
  <c r="F62" i="15"/>
  <c r="F63" i="15"/>
  <c r="F64" i="15"/>
  <c r="F65" i="15"/>
  <c r="F66" i="15"/>
  <c r="F67" i="15"/>
  <c r="F68" i="15"/>
  <c r="F69" i="15"/>
  <c r="F70" i="15"/>
  <c r="F71" i="15"/>
  <c r="F72" i="15"/>
  <c r="F73" i="15"/>
  <c r="F74" i="15"/>
  <c r="F75" i="15"/>
  <c r="F76" i="15"/>
  <c r="F77" i="15"/>
  <c r="F78" i="15"/>
  <c r="F79" i="15"/>
  <c r="F80" i="15"/>
  <c r="F81" i="15"/>
  <c r="F82" i="15"/>
  <c r="F83" i="15"/>
  <c r="F84" i="15"/>
  <c r="F85" i="15"/>
  <c r="F86" i="15"/>
  <c r="F87" i="15"/>
  <c r="F88" i="15"/>
  <c r="F89" i="15"/>
  <c r="F90" i="15"/>
  <c r="F91" i="15"/>
  <c r="F92" i="15"/>
  <c r="F93" i="15"/>
  <c r="F94" i="15"/>
  <c r="F95" i="15"/>
  <c r="F96" i="15"/>
  <c r="F97" i="15"/>
  <c r="F98" i="15"/>
  <c r="F99" i="15"/>
  <c r="F100" i="15"/>
  <c r="F101" i="15"/>
  <c r="F102" i="15"/>
  <c r="F103" i="15"/>
  <c r="F104" i="15"/>
  <c r="F105" i="15"/>
  <c r="F106" i="15"/>
  <c r="F107" i="15"/>
  <c r="F108" i="15"/>
  <c r="F109" i="15"/>
  <c r="F110" i="15"/>
  <c r="F111" i="15"/>
  <c r="F112" i="15"/>
  <c r="F113" i="15"/>
  <c r="F114" i="15"/>
  <c r="F115" i="15"/>
  <c r="F116" i="15"/>
  <c r="F117" i="15"/>
  <c r="F118" i="15"/>
  <c r="F119" i="15"/>
  <c r="F120" i="15"/>
  <c r="F121" i="15"/>
  <c r="F122" i="15"/>
  <c r="F123" i="15"/>
  <c r="F124" i="15"/>
  <c r="F125" i="15"/>
  <c r="F126" i="15"/>
  <c r="F127" i="15"/>
  <c r="F128" i="15"/>
  <c r="F129" i="15"/>
  <c r="F130" i="15"/>
  <c r="F131" i="15"/>
  <c r="F132" i="15"/>
  <c r="F133" i="15"/>
  <c r="F134" i="15"/>
  <c r="F135" i="15"/>
  <c r="F136" i="15"/>
  <c r="F137" i="15"/>
  <c r="F138" i="15"/>
  <c r="F139" i="15"/>
  <c r="F140" i="15"/>
  <c r="F141" i="15"/>
  <c r="F142" i="15"/>
  <c r="F143" i="15"/>
  <c r="F144" i="15"/>
  <c r="F145" i="15"/>
  <c r="F146" i="15"/>
  <c r="F147" i="15"/>
  <c r="F148" i="15"/>
  <c r="F149" i="15"/>
  <c r="F150" i="15"/>
  <c r="F151" i="15"/>
  <c r="F152" i="15"/>
  <c r="F153" i="15"/>
  <c r="F154" i="15"/>
  <c r="F155" i="15"/>
  <c r="F156" i="15"/>
  <c r="F157" i="15"/>
  <c r="F158" i="15"/>
  <c r="F159" i="15"/>
  <c r="F160" i="15"/>
  <c r="F161" i="15"/>
  <c r="F162" i="15"/>
  <c r="F163" i="15"/>
  <c r="F164" i="15"/>
  <c r="F165" i="15"/>
  <c r="F166" i="15"/>
  <c r="F167" i="15"/>
  <c r="F168" i="15"/>
  <c r="F169" i="15"/>
  <c r="F170" i="15"/>
  <c r="F171" i="15"/>
  <c r="F172" i="15"/>
  <c r="F173" i="15"/>
  <c r="F174" i="15"/>
  <c r="F175" i="15"/>
  <c r="F176" i="15"/>
  <c r="F177" i="15"/>
  <c r="F178" i="15"/>
  <c r="F179" i="15"/>
  <c r="F180" i="15"/>
  <c r="F181" i="15"/>
  <c r="F182" i="15"/>
  <c r="F183" i="15"/>
  <c r="F184" i="15"/>
  <c r="F185" i="15"/>
  <c r="F9" i="15"/>
  <c r="L33" i="14"/>
  <c r="G17" i="14" s="1"/>
  <c r="F34" i="13" l="1" a="1"/>
  <c r="F34" i="13" s="1"/>
  <c r="J41" i="13" l="1"/>
  <c r="J40" i="13"/>
  <c r="G45" i="13"/>
  <c r="G41" i="13"/>
  <c r="H45" i="13"/>
  <c r="H41" i="13"/>
  <c r="I45" i="13"/>
  <c r="I41" i="13"/>
  <c r="J45" i="13"/>
  <c r="G44" i="13"/>
  <c r="G40" i="13"/>
  <c r="H44" i="13"/>
  <c r="H40" i="13"/>
  <c r="I44" i="13"/>
  <c r="I40" i="13"/>
  <c r="J44" i="13"/>
  <c r="G43" i="13"/>
  <c r="G39" i="13"/>
  <c r="H43" i="13"/>
  <c r="H39" i="13"/>
  <c r="I43" i="13"/>
  <c r="I39" i="13"/>
  <c r="J43" i="13"/>
  <c r="J39" i="13"/>
  <c r="G42" i="13"/>
  <c r="G38" i="13"/>
  <c r="H42" i="13"/>
  <c r="H38" i="13"/>
  <c r="I42" i="13"/>
  <c r="I38" i="13"/>
  <c r="J42" i="13"/>
  <c r="J38" i="13"/>
  <c r="G56" i="14"/>
  <c r="E7" i="14"/>
  <c r="F7" i="14" s="1"/>
  <c r="E8" i="14"/>
  <c r="F8" i="14" s="1"/>
  <c r="E9" i="14"/>
  <c r="F9" i="14" s="1"/>
  <c r="E10" i="14"/>
  <c r="F10" i="14" s="1"/>
  <c r="E11" i="14"/>
  <c r="F11" i="14" s="1"/>
  <c r="E12" i="14"/>
  <c r="F12" i="14" s="1"/>
  <c r="E6" i="14"/>
  <c r="F6" i="14" s="1"/>
  <c r="F26" i="13" l="1" a="1"/>
  <c r="F26" i="13" l="1"/>
  <c r="H27" i="13"/>
  <c r="G27" i="13"/>
  <c r="H28" i="13"/>
  <c r="G28" i="13"/>
  <c r="H29" i="13"/>
  <c r="G29" i="13"/>
  <c r="H37" i="13"/>
  <c r="J37" i="13"/>
  <c r="G36" i="13"/>
  <c r="I35" i="13"/>
  <c r="G37" i="13"/>
  <c r="H35" i="13"/>
  <c r="J35" i="13"/>
  <c r="I36" i="13"/>
  <c r="H36" i="13"/>
  <c r="J36" i="13"/>
  <c r="I37" i="13"/>
  <c r="G35" i="13"/>
  <c r="H34" i="13"/>
  <c r="H26" i="13" l="1"/>
  <c r="H30" i="13" s="1"/>
  <c r="G26" i="13"/>
  <c r="G30" i="13" s="1"/>
  <c r="J34" i="13"/>
  <c r="J46" i="13" s="1"/>
  <c r="I34" i="13"/>
  <c r="I46" i="13" s="1"/>
  <c r="G34" i="13"/>
  <c r="G46" i="13" s="1"/>
  <c r="H46"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McGregor, Ellie</author>
  </authors>
  <commentList>
    <comment ref="Z22" authorId="0" shapeId="0" xr:uid="{6A11C045-0C92-4E84-9A65-B2A642D760B2}">
      <text>
        <r>
          <rPr>
            <b/>
            <sz val="9"/>
            <color indexed="81"/>
            <rFont val="Tahoma"/>
            <family val="2"/>
          </rPr>
          <t>McGregor, Ellie:</t>
        </r>
        <r>
          <rPr>
            <sz val="9"/>
            <color indexed="81"/>
            <rFont val="Tahoma"/>
            <family val="2"/>
          </rPr>
          <t xml:space="preserve">
does the finance team refer to their finance team or the APSC finance team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McGregor, Ellie</author>
  </authors>
  <commentList>
    <comment ref="AA22" authorId="0" shapeId="0" xr:uid="{9BA8E64C-EA5B-47C4-98E8-AAD1F3A275CD}">
      <text>
        <r>
          <rPr>
            <b/>
            <sz val="9"/>
            <color indexed="81"/>
            <rFont val="Tahoma"/>
            <family val="2"/>
          </rPr>
          <t>McGregor, Ellie:</t>
        </r>
        <r>
          <rPr>
            <sz val="9"/>
            <color indexed="81"/>
            <rFont val="Tahoma"/>
            <family val="2"/>
          </rPr>
          <t xml:space="preserve">
does the finance team refer to their finance team or the APSC finance team</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<sst xmlns="http://schemas.openxmlformats.org/spreadsheetml/2006/main" count="363" uniqueCount="139">
  <si>
    <t>Rate</t>
  </si>
  <si>
    <t>CAD</t>
  </si>
  <si>
    <t>USD</t>
  </si>
  <si>
    <t>EUR</t>
  </si>
  <si>
    <t>GBP</t>
  </si>
  <si>
    <t>AUD</t>
  </si>
  <si>
    <t>HKD</t>
  </si>
  <si>
    <t>CNY</t>
  </si>
  <si>
    <t>Account</t>
  </si>
  <si>
    <t>Description</t>
  </si>
  <si>
    <t>Carryover</t>
  </si>
  <si>
    <t>Added Amount</t>
  </si>
  <si>
    <t>Full Amount</t>
  </si>
  <si>
    <t>Source</t>
  </si>
  <si>
    <t>Must be used by</t>
  </si>
  <si>
    <t>Amount</t>
  </si>
  <si>
    <t>APSC Account</t>
  </si>
  <si>
    <t>TOTAL</t>
  </si>
  <si>
    <t>PAF</t>
  </si>
  <si>
    <t xml:space="preserve">Other </t>
  </si>
  <si>
    <t>Category</t>
  </si>
  <si>
    <t>Item</t>
  </si>
  <si>
    <t>Currency</t>
  </si>
  <si>
    <t>Link to Source</t>
  </si>
  <si>
    <t>Income Source</t>
  </si>
  <si>
    <t>Submitted</t>
  </si>
  <si>
    <t xml:space="preserve">Category </t>
  </si>
  <si>
    <t xml:space="preserve">Number of Active Members </t>
  </si>
  <si>
    <t xml:space="preserve">Projected </t>
  </si>
  <si>
    <t xml:space="preserve">Not Submitted </t>
  </si>
  <si>
    <t xml:space="preserve">Revenue </t>
  </si>
  <si>
    <t xml:space="preserve">Cateogry  </t>
  </si>
  <si>
    <t>Reference (Briefly explain use, justify cost)</t>
  </si>
  <si>
    <t xml:space="preserve">Revenue Categories  </t>
  </si>
  <si>
    <t xml:space="preserve">Accounts </t>
  </si>
  <si>
    <t>Account Carry Over</t>
  </si>
  <si>
    <t xml:space="preserve">Sponsorship </t>
  </si>
  <si>
    <t>Marketing/Communication</t>
  </si>
  <si>
    <t>Legend:</t>
  </si>
  <si>
    <t>Enter text</t>
  </si>
  <si>
    <t>Select drop-down</t>
  </si>
  <si>
    <t>Formula, do not change</t>
  </si>
  <si>
    <t>Important: DO NOT CHANGE</t>
  </si>
  <si>
    <t>Not Submitted</t>
  </si>
  <si>
    <t xml:space="preserve">Projected Funding </t>
  </si>
  <si>
    <t xml:space="preserve">Received Funding </t>
  </si>
  <si>
    <t xml:space="preserve">Total </t>
  </si>
  <si>
    <t xml:space="preserve">Expenses </t>
  </si>
  <si>
    <t xml:space="preserve">Purchaser </t>
  </si>
  <si>
    <t xml:space="preserve">Captain/Finance Team Approval </t>
  </si>
  <si>
    <t xml:space="preserve">Faculty Approval </t>
  </si>
  <si>
    <t xml:space="preserve">Date Submitted </t>
  </si>
  <si>
    <t>Team Member</t>
  </si>
  <si>
    <t xml:space="preserve">Department </t>
  </si>
  <si>
    <t>APSC Finance</t>
  </si>
  <si>
    <t>Stores</t>
  </si>
  <si>
    <t>Waiting for Approval</t>
  </si>
  <si>
    <t xml:space="preserve">Submitted </t>
  </si>
  <si>
    <t xml:space="preserve">Status </t>
  </si>
  <si>
    <t xml:space="preserve">Currency </t>
  </si>
  <si>
    <t>Estimated Total In CAD</t>
  </si>
  <si>
    <t>Revenue Sources</t>
  </si>
  <si>
    <t>Expenses Status</t>
  </si>
  <si>
    <t xml:space="preserve">Revenue Status </t>
  </si>
  <si>
    <t xml:space="preserve">Received </t>
  </si>
  <si>
    <t>In Progress</t>
  </si>
  <si>
    <t xml:space="preserve">Admin Expense Categories  </t>
  </si>
  <si>
    <t>Please list all expenses below for preapproval. This process will help reduce purchasing approval time throughout the year. Be as specific as possible when completing this section.
Columns P–W contain resources available to support your team and can be used to complete the Progress Update Form.</t>
  </si>
  <si>
    <t xml:space="preserve">Clothing/team spirit </t>
  </si>
  <si>
    <t>Swag (pins, stickers, etc.)</t>
  </si>
  <si>
    <t>Speaker/Training Fees</t>
  </si>
  <si>
    <t>Workshop Supplies</t>
  </si>
  <si>
    <t>Thank You Gifts</t>
  </si>
  <si>
    <t>Food &amp; Drinks (excluding alcohol)</t>
  </si>
  <si>
    <t>Photography</t>
  </si>
  <si>
    <t>Parking</t>
  </si>
  <si>
    <t xml:space="preserve">Catering Supplies </t>
  </si>
  <si>
    <t>Rentals: Table, Equipment</t>
  </si>
  <si>
    <t xml:space="preserve">Rentals: Venue </t>
  </si>
  <si>
    <t>ACTUAL EXPENSES</t>
  </si>
  <si>
    <t>BUDGETED EXPENSES</t>
  </si>
  <si>
    <t>Group Revenue</t>
  </si>
  <si>
    <t xml:space="preserve">Clubs + Chapters Active Summary </t>
  </si>
  <si>
    <t>Expenses</t>
  </si>
  <si>
    <t xml:space="preserve"> EXPENSES 2024-25</t>
  </si>
  <si>
    <t>REVENUE 2024-25</t>
  </si>
  <si>
    <t>Previous Expenses and Revenue</t>
  </si>
  <si>
    <t>Please list all expenses and revenue below from the previous year. Be as specific as possible when completing this section.</t>
  </si>
  <si>
    <t>Group Name</t>
  </si>
  <si>
    <t xml:space="preserve">Group Type </t>
  </si>
  <si>
    <t xml:space="preserve">Group Generic Email </t>
  </si>
  <si>
    <t>This document has been reviewed and signed by:
Minimum 2 members, 1 must have team signing authority. These two individuals are responsible for signing and approving all expense claims for members of the team. When a designated signing authority claims expenses, the other signing authority must co-sign. Designated signing authorities cannot authorize their own expenses.</t>
  </si>
  <si>
    <t xml:space="preserve">
</t>
  </si>
  <si>
    <t>FIRST NAME</t>
  </si>
  <si>
    <t>LAST NAME</t>
  </si>
  <si>
    <t>STUDENT #</t>
  </si>
  <si>
    <t>FACULTY</t>
  </si>
  <si>
    <t>DEGREE</t>
  </si>
  <si>
    <t>PROGRAM</t>
  </si>
  <si>
    <t>ACADEMIC YEAR</t>
  </si>
  <si>
    <t>ROLE (IF ANY)</t>
  </si>
  <si>
    <t>EMAIL</t>
  </si>
  <si>
    <t>Returning Member?</t>
  </si>
  <si>
    <t>John</t>
  </si>
  <si>
    <t>Doe</t>
  </si>
  <si>
    <t>APSC</t>
  </si>
  <si>
    <t>Undergrad</t>
  </si>
  <si>
    <t>CHBE</t>
  </si>
  <si>
    <t>Clubs + Chapters Group Roster</t>
  </si>
  <si>
    <t>Department</t>
  </si>
  <si>
    <t>No. of Students</t>
  </si>
  <si>
    <t>% Representation</t>
  </si>
  <si>
    <t>Amount Requested</t>
  </si>
  <si>
    <t>Proposed Use</t>
  </si>
  <si>
    <t>CIVL</t>
  </si>
  <si>
    <t>EECE</t>
  </si>
  <si>
    <t>ENPH</t>
  </si>
  <si>
    <t>ENVE</t>
  </si>
  <si>
    <t>GEOE</t>
  </si>
  <si>
    <t>IGEN</t>
  </si>
  <si>
    <t>MANU</t>
  </si>
  <si>
    <t>MECH</t>
  </si>
  <si>
    <t>MINE</t>
  </si>
  <si>
    <t>MTRL</t>
  </si>
  <si>
    <t>SBME</t>
  </si>
  <si>
    <t xml:space="preserve">Account Summary </t>
  </si>
  <si>
    <t xml:space="preserve">Departmental Funding </t>
  </si>
  <si>
    <t>PAF ELIGIBLE</t>
  </si>
  <si>
    <t>Submitted Value</t>
  </si>
  <si>
    <t>Last updated</t>
  </si>
  <si>
    <r>
      <rPr>
        <b/>
        <sz val="11"/>
        <color theme="1"/>
        <rFont val="Calibri Light"/>
        <family val="2"/>
        <scheme val="major"/>
      </rPr>
      <t>Departmental Funding</t>
    </r>
    <r>
      <rPr>
        <sz val="11"/>
        <color theme="1"/>
        <rFont val="Calibri Light"/>
        <family val="2"/>
        <scheme val="major"/>
      </rPr>
      <t xml:space="preserve">
Fill out the table below for any departmental funding requests. In the ‘Proposed Use’ column, provide details on what your team will use this funding for (i.e. $500 toward travel expenses for SAE 2022 competition). Your department will need to see detailed information here as a rationale for approving your funding request.</t>
    </r>
  </si>
  <si>
    <r>
      <t xml:space="preserve">Claimant (Applicable for Reimbursements)
</t>
    </r>
    <r>
      <rPr>
        <i/>
        <sz val="11"/>
        <rFont val="Calibri Light"/>
        <family val="2"/>
        <scheme val="major"/>
      </rPr>
      <t xml:space="preserve">If the purchaser is a student, please list the first and last name here </t>
    </r>
    <r>
      <rPr>
        <b/>
        <i/>
        <sz val="11"/>
        <rFont val="Calibri Light"/>
        <family val="2"/>
        <scheme val="major"/>
      </rPr>
      <t xml:space="preserve"> </t>
    </r>
  </si>
  <si>
    <t>Select choice here</t>
  </si>
  <si>
    <t>I confirm the current sheet "Previous Year" is correctly completed</t>
  </si>
  <si>
    <r>
      <t xml:space="preserve">Expense Category Examples: </t>
    </r>
    <r>
      <rPr>
        <sz val="11"/>
        <color theme="1"/>
        <rFont val="Arial"/>
        <family val="2"/>
      </rPr>
      <t>Projects, competition, food, venue, gifts, administration, etc.</t>
    </r>
  </si>
  <si>
    <r>
      <t xml:space="preserve">Income Category Examples: </t>
    </r>
    <r>
      <rPr>
        <sz val="11"/>
        <color theme="1"/>
        <rFont val="Arial"/>
        <family val="2"/>
      </rPr>
      <t>Sponsorship, in-kind donations, discounts, etc.</t>
    </r>
  </si>
  <si>
    <t>Received (R) / Applied For (A)</t>
  </si>
  <si>
    <t xml:space="preserve">This spreadsheet WILL NOT be submitted to the Professional Activities Fund. If your student group would like to apply for this funding, please refer to the student groups website for the correct application. </t>
  </si>
  <si>
    <t>Please complete all sections below for all members.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</si>
</sst>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4" formatCode="_(&quot;$&quot;* #,##0.00_);_(&quot;$&quot;* \(#,##0.00\);_(&quot;$&quot;* &quot;-&quot;??_);_(@_)"/>
    <numFmt numFmtId="164" formatCode="&quot;$&quot;#,##0.00"/>
    <numFmt numFmtId="165" formatCode="\W\K\ #"/>
    <numFmt numFmtId="166" formatCode="[$-409]d\-mmm;@"/>
  </numFmts>
  <fonts count="32" x14ac:knownFonts="1">
    <font>
      <sz val="11"/>
      <color theme="1"/>
      <name val="Calibri"/>
      <family val="2"/>
      <scheme val="minor"/>
    </font>
    <font>
      <sz val="11"/>
      <color theme="1"/>
      <name val="Calibri"/>
      <family val="2"/>
      <scheme val="minor"/>
    </font>
    <font>
      <sz val="11"/>
      <color rgb="FF3F3F76"/>
      <name val="Calibri"/>
      <family val="2"/>
      <scheme val="minor"/>
    </font>
    <font>
      <sz val="9"/>
      <color indexed="81"/>
      <name val="Tahoma"/>
      <family val="2"/>
    </font>
    <font>
      <b/>
      <sz val="9"/>
      <color indexed="81"/>
      <name val="Tahoma"/>
      <family val="2"/>
    </font>
    <font>
      <sz val="11"/>
      <color theme="1"/>
      <name val="Calibri Light"/>
      <family val="2"/>
      <scheme val="major"/>
    </font>
    <font>
      <sz val="28"/>
      <name val="Calibri Light"/>
      <family val="2"/>
      <scheme val="major"/>
    </font>
    <font>
      <b/>
      <sz val="11"/>
      <color theme="1"/>
      <name val="Calibri Light"/>
      <family val="2"/>
      <scheme val="major"/>
    </font>
    <font>
      <b/>
      <sz val="14"/>
      <color theme="1"/>
      <name val="Calibri Light"/>
      <family val="2"/>
      <scheme val="major"/>
    </font>
    <font>
      <b/>
      <sz val="14"/>
      <name val="Calibri Light"/>
      <family val="2"/>
      <scheme val="major"/>
    </font>
    <font>
      <b/>
      <sz val="11"/>
      <name val="Calibri Light"/>
      <family val="2"/>
      <scheme val="major"/>
    </font>
    <font>
      <sz val="14"/>
      <name val="Calibri Light"/>
      <family val="2"/>
      <scheme val="major"/>
    </font>
    <font>
      <b/>
      <sz val="14"/>
      <color rgb="FFFF0000"/>
      <name val="Calibri Light"/>
      <family val="2"/>
      <scheme val="major"/>
    </font>
    <font>
      <sz val="11"/>
      <color theme="0"/>
      <name val="Calibri Light"/>
      <family val="2"/>
      <scheme val="major"/>
    </font>
    <font>
      <b/>
      <sz val="9"/>
      <color theme="0"/>
      <name val="Calibri Light"/>
      <family val="2"/>
      <scheme val="major"/>
    </font>
    <font>
      <b/>
      <sz val="9"/>
      <name val="Calibri Light"/>
      <family val="2"/>
      <scheme val="major"/>
    </font>
    <font>
      <b/>
      <sz val="20"/>
      <color rgb="FFFF0000"/>
      <name val="Calibri Light"/>
      <family val="2"/>
      <scheme val="major"/>
    </font>
    <font>
      <b/>
      <sz val="14"/>
      <color theme="0"/>
      <name val="Calibri Light"/>
      <family val="2"/>
      <scheme val="major"/>
    </font>
    <font>
      <b/>
      <i/>
      <sz val="12"/>
      <name val="Calibri Light"/>
      <family val="2"/>
      <scheme val="major"/>
    </font>
    <font>
      <b/>
      <i/>
      <sz val="11"/>
      <name val="Calibri Light"/>
      <family val="2"/>
      <scheme val="major"/>
    </font>
    <font>
      <sz val="11"/>
      <color rgb="FF3F3F76"/>
      <name val="Calibri Light"/>
      <family val="2"/>
      <scheme val="major"/>
    </font>
    <font>
      <sz val="12"/>
      <name val="Calibri Light"/>
      <family val="2"/>
      <scheme val="major"/>
    </font>
    <font>
      <b/>
      <sz val="12"/>
      <name val="Calibri Light"/>
      <family val="2"/>
      <scheme val="major"/>
    </font>
    <font>
      <sz val="12"/>
      <color theme="1"/>
      <name val="Calibri Light"/>
      <family val="2"/>
      <scheme val="major"/>
    </font>
    <font>
      <i/>
      <sz val="12"/>
      <color theme="1"/>
      <name val="Calibri Light"/>
      <family val="2"/>
      <scheme val="major"/>
    </font>
    <font>
      <b/>
      <sz val="11"/>
      <color theme="0"/>
      <name val="Calibri Light"/>
      <family val="2"/>
      <scheme val="major"/>
    </font>
    <font>
      <b/>
      <sz val="11"/>
      <color rgb="FFFFFFFF"/>
      <name val="Calibri Light"/>
      <family val="2"/>
      <scheme val="major"/>
    </font>
    <font>
      <i/>
      <sz val="11"/>
      <name val="Calibri Light"/>
      <family val="2"/>
      <scheme val="major"/>
    </font>
    <font>
      <sz val="12"/>
      <color theme="1"/>
      <name val="Arial"/>
      <family val="2"/>
    </font>
    <font>
      <b/>
      <sz val="11"/>
      <name val="Arial"/>
      <family val="2"/>
    </font>
    <font>
      <b/>
      <sz val="11"/>
      <color theme="1"/>
      <name val="Arial"/>
      <family val="2"/>
    </font>
    <font>
      <sz val="11"/>
      <color theme="1"/>
      <name val="Arial"/>
      <family val="2"/>
    </font>
  </fonts>
  <fills count="32">
    <fill>
      <patternFill patternType="none"/>
    </fill>
    <fill>
      <patternFill patternType="gray125"/>
    </fill>
    <fill>
      <patternFill patternType="solid">
        <fgColor rgb="FFF7CAAC"/>
        <bgColor rgb="FFF7CAAC"/>
      </patternFill>
    </fill>
    <fill>
      <patternFill patternType="solid">
        <fgColor rgb="FFFFFF00"/>
        <bgColor indexed="64"/>
      </patternFill>
    </fill>
    <fill>
      <patternFill patternType="solid">
        <fgColor rgb="FFFFCC99"/>
      </patternFill>
    </fill>
    <fill>
      <patternFill patternType="solid">
        <fgColor theme="9" tint="0.39997558519241921"/>
        <bgColor indexed="64"/>
      </patternFill>
    </fill>
    <fill>
      <patternFill patternType="solid">
        <fgColor theme="6" tint="0.79998168889431442"/>
        <bgColor indexed="65"/>
      </patternFill>
    </fill>
    <fill>
      <patternFill patternType="solid">
        <fgColor theme="5" tint="0.59999389629810485"/>
        <bgColor indexed="64"/>
      </patternFill>
    </fill>
    <fill>
      <patternFill patternType="solid">
        <fgColor theme="9" tint="0.59999389629810485"/>
        <bgColor rgb="FFF7CAAC"/>
      </patternFill>
    </fill>
    <fill>
      <patternFill patternType="solid">
        <fgColor rgb="FFFCF26A"/>
        <bgColor rgb="FFFFFF00"/>
      </patternFill>
    </fill>
    <fill>
      <patternFill patternType="solid">
        <fgColor theme="5" tint="0.59999389629810485"/>
        <bgColor theme="5" tint="0.59999389629810485"/>
      </patternFill>
    </fill>
    <fill>
      <patternFill patternType="solid">
        <fgColor theme="5" tint="0.79998168889431442"/>
        <bgColor theme="5" tint="0.79998168889431442"/>
      </patternFill>
    </fill>
    <fill>
      <patternFill patternType="solid">
        <fgColor theme="5"/>
        <bgColor theme="5"/>
      </patternFill>
    </fill>
    <fill>
      <patternFill patternType="solid">
        <fgColor theme="9"/>
        <bgColor theme="9"/>
      </patternFill>
    </fill>
    <fill>
      <patternFill patternType="solid">
        <fgColor theme="9" tint="0.59999389629810485"/>
        <bgColor theme="9" tint="0.59999389629810485"/>
      </patternFill>
    </fill>
    <fill>
      <patternFill patternType="solid">
        <fgColor theme="9" tint="0.79998168889431442"/>
        <bgColor theme="9" tint="0.79998168889431442"/>
      </patternFill>
    </fill>
    <fill>
      <patternFill patternType="solid">
        <fgColor rgb="FFFFFF00"/>
        <bgColor theme="4" tint="0.59999389629810485"/>
      </patternFill>
    </fill>
    <fill>
      <patternFill patternType="solid">
        <fgColor theme="6" tint="0.59999389629810485"/>
        <bgColor theme="6" tint="0.59999389629810485"/>
      </patternFill>
    </fill>
    <fill>
      <patternFill patternType="solid">
        <fgColor theme="6" tint="0.79998168889431442"/>
        <bgColor theme="6" tint="0.79998168889431442"/>
      </patternFill>
    </fill>
    <fill>
      <patternFill patternType="solid">
        <fgColor theme="3" tint="0.79998168889431442"/>
        <bgColor rgb="FFF7CAAC"/>
      </patternFill>
    </fill>
    <fill>
      <patternFill patternType="solid">
        <fgColor theme="2" tint="-9.9978637043366805E-2"/>
        <bgColor rgb="FFF7CAAC"/>
      </patternFill>
    </fill>
    <fill>
      <patternFill patternType="solid">
        <fgColor theme="6"/>
        <bgColor theme="6"/>
      </patternFill>
    </fill>
    <fill>
      <patternFill patternType="solid">
        <fgColor theme="1"/>
        <bgColor indexed="64"/>
      </patternFill>
    </fill>
    <fill>
      <patternFill patternType="solid">
        <fgColor theme="1"/>
        <bgColor theme="5"/>
      </patternFill>
    </fill>
    <fill>
      <patternFill patternType="solid">
        <fgColor theme="1"/>
        <bgColor theme="9"/>
      </patternFill>
    </fill>
    <fill>
      <patternFill patternType="solid">
        <fgColor theme="1"/>
        <bgColor theme="6"/>
      </patternFill>
    </fill>
    <fill>
      <patternFill patternType="solid">
        <fgColor theme="1"/>
        <bgColor theme="1"/>
      </patternFill>
    </fill>
    <fill>
      <patternFill patternType="solid">
        <fgColor rgb="FF000000"/>
        <bgColor rgb="FF000000"/>
      </patternFill>
    </fill>
    <fill>
      <patternFill patternType="solid">
        <fgColor theme="6" tint="0.59999389629810485"/>
        <bgColor theme="9" tint="0.59999389629810485"/>
      </patternFill>
    </fill>
    <fill>
      <patternFill patternType="solid">
        <fgColor theme="6" tint="0.59999389629810485"/>
        <bgColor theme="5" tint="0.59999389629810485"/>
      </patternFill>
    </fill>
    <fill>
      <patternFill patternType="solid">
        <fgColor theme="9" tint="0.59999389629810485"/>
        <bgColor indexed="64"/>
      </patternFill>
    </fill>
    <fill>
      <patternFill patternType="solid">
        <fgColor theme="2" tint="-4.9989318521683403E-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style="thin">
        <color indexed="64"/>
      </top>
      <bottom/>
      <diagonal/>
    </border>
    <border>
      <left style="thin">
        <color indexed="64"/>
      </left>
      <right/>
      <top style="thin">
        <color indexed="64"/>
      </top>
      <bottom style="thin">
        <color theme="1"/>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rgb="FF000000"/>
      </top>
      <bottom/>
      <diagonal/>
    </border>
    <border>
      <left style="thin">
        <color indexed="64"/>
      </left>
      <right/>
      <top style="thin">
        <color rgb="FF000000"/>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rgb="FF000000"/>
      </left>
      <right style="thin">
        <color indexed="64"/>
      </right>
      <top/>
      <bottom/>
      <diagonal/>
    </border>
  </borders>
  <cellStyleXfs count="5">
    <xf numFmtId="0" fontId="0" fillId="0" borderId="0"/>
    <xf numFmtId="0" fontId="2" fillId="4" borderId="6" applyNumberFormat="0" applyAlignment="0" applyProtection="0"/>
    <xf numFmtId="0" fontId="1" fillId="6" borderId="0" applyNumberFormat="0" applyBorder="0" applyAlignment="0" applyProtection="0"/>
    <xf numFmtId="0" fontId="1" fillId="0" borderId="0"/>
    <xf numFmtId="0" fontId="28" fillId="0" borderId="0"/>
  </cellStyleXfs>
  <cellXfs count="263">
    <xf numFmtId="0" fontId="0" fillId="0" borderId="0" xfId="0"/>
    <xf numFmtId="0" fontId="6" fillId="0" borderId="0" xfId="0" applyFont="1" applyAlignment="1"/>
    <xf numFmtId="0" fontId="8" fillId="0" borderId="0" xfId="0" applyFont="1"/>
    <xf numFmtId="0" fontId="9" fillId="0" borderId="0" xfId="0" applyFont="1" applyFill="1" applyBorder="1" applyAlignment="1"/>
    <xf numFmtId="0" fontId="6" fillId="0" borderId="0" xfId="0" applyFont="1"/>
    <xf numFmtId="0" fontId="5" fillId="0" borderId="0" xfId="0" applyFont="1"/>
    <xf numFmtId="0" fontId="7" fillId="0" borderId="17" xfId="0" applyFont="1" applyBorder="1" applyAlignment="1">
      <alignment horizontal="right"/>
    </xf>
    <xf numFmtId="0" fontId="7" fillId="2" borderId="18" xfId="0" applyFont="1" applyFill="1" applyBorder="1" applyAlignment="1">
      <alignment horizontal="center" vertical="top" wrapText="1"/>
    </xf>
    <xf numFmtId="0" fontId="7" fillId="8" borderId="18" xfId="0" applyFont="1" applyFill="1" applyBorder="1" applyAlignment="1">
      <alignment horizontal="center" vertical="top" wrapText="1"/>
    </xf>
    <xf numFmtId="0" fontId="7" fillId="19" borderId="18" xfId="0" applyFont="1" applyFill="1" applyBorder="1" applyAlignment="1">
      <alignment horizontal="center" vertical="top" wrapText="1"/>
    </xf>
    <xf numFmtId="0" fontId="7" fillId="9" borderId="19" xfId="0" applyFont="1" applyFill="1" applyBorder="1" applyAlignment="1">
      <alignment horizontal="center" vertical="top" wrapText="1"/>
    </xf>
    <xf numFmtId="0" fontId="7" fillId="0" borderId="0" xfId="0" applyFont="1" applyBorder="1" applyAlignment="1">
      <alignment horizontal="right"/>
    </xf>
    <xf numFmtId="0" fontId="7" fillId="0" borderId="0" xfId="0" applyFont="1" applyFill="1" applyBorder="1" applyAlignment="1">
      <alignment horizontal="center" vertical="top" wrapText="1"/>
    </xf>
    <xf numFmtId="0" fontId="13" fillId="22" borderId="1" xfId="0" applyFont="1" applyFill="1" applyBorder="1"/>
    <xf numFmtId="0" fontId="5" fillId="7" borderId="1" xfId="0" applyFont="1" applyFill="1" applyBorder="1" applyProtection="1">
      <protection locked="0"/>
    </xf>
    <xf numFmtId="0" fontId="5" fillId="5" borderId="1" xfId="0" applyFont="1" applyFill="1" applyBorder="1" applyProtection="1">
      <protection locked="0"/>
    </xf>
    <xf numFmtId="166" fontId="5" fillId="7" borderId="1" xfId="0" applyNumberFormat="1" applyFont="1" applyFill="1" applyBorder="1" applyProtection="1">
      <protection locked="0"/>
    </xf>
    <xf numFmtId="0" fontId="5" fillId="0" borderId="0" xfId="0" applyFont="1" applyBorder="1"/>
    <xf numFmtId="0" fontId="5" fillId="0" borderId="0" xfId="0" applyFont="1" applyFill="1" applyBorder="1"/>
    <xf numFmtId="0" fontId="13" fillId="25" borderId="13" xfId="0" applyFont="1" applyFill="1" applyBorder="1" applyAlignment="1">
      <alignment horizontal="center" vertical="center" wrapText="1"/>
    </xf>
    <xf numFmtId="0" fontId="13" fillId="25" borderId="2" xfId="0" applyFont="1" applyFill="1" applyBorder="1" applyAlignment="1">
      <alignment horizontal="center" vertical="center"/>
    </xf>
    <xf numFmtId="0" fontId="13" fillId="25" borderId="3" xfId="0" applyFont="1" applyFill="1" applyBorder="1" applyAlignment="1">
      <alignment horizontal="center" vertical="center" wrapText="1"/>
    </xf>
    <xf numFmtId="0" fontId="13" fillId="22" borderId="16" xfId="0" applyFont="1" applyFill="1" applyBorder="1" applyAlignment="1">
      <alignment horizontal="center" vertical="center" wrapText="1"/>
    </xf>
    <xf numFmtId="0" fontId="13" fillId="25" borderId="1" xfId="0" applyFont="1" applyFill="1" applyBorder="1" applyAlignment="1">
      <alignment horizontal="center" vertical="center" wrapText="1"/>
    </xf>
    <xf numFmtId="0" fontId="13" fillId="22" borderId="1" xfId="0" applyFont="1" applyFill="1" applyBorder="1" applyAlignment="1">
      <alignment horizontal="center" vertical="center" wrapText="1"/>
    </xf>
    <xf numFmtId="0" fontId="13" fillId="0" borderId="0" xfId="0" applyFont="1" applyFill="1" applyBorder="1"/>
    <xf numFmtId="166" fontId="5" fillId="0" borderId="0" xfId="0" applyNumberFormat="1" applyFont="1" applyFill="1" applyBorder="1"/>
    <xf numFmtId="0" fontId="5" fillId="17" borderId="2" xfId="0" applyFont="1" applyFill="1" applyBorder="1"/>
    <xf numFmtId="0" fontId="5" fillId="17" borderId="3" xfId="0" applyFont="1" applyFill="1" applyBorder="1" applyAlignment="1">
      <alignment wrapText="1"/>
    </xf>
    <xf numFmtId="0" fontId="5" fillId="17" borderId="16" xfId="0" applyFont="1" applyFill="1" applyBorder="1"/>
    <xf numFmtId="0" fontId="5" fillId="17" borderId="1" xfId="0" applyFont="1" applyFill="1" applyBorder="1"/>
    <xf numFmtId="0" fontId="5" fillId="17" borderId="2" xfId="0" applyFont="1" applyFill="1" applyBorder="1" applyAlignment="1">
      <alignment horizontal="center" vertical="center"/>
    </xf>
    <xf numFmtId="0" fontId="5" fillId="17" borderId="1" xfId="0" applyFont="1" applyFill="1" applyBorder="1" applyAlignment="1">
      <alignment horizontal="center" vertical="center" wrapText="1"/>
    </xf>
    <xf numFmtId="0" fontId="5" fillId="18" borderId="2" xfId="0" applyFont="1" applyFill="1" applyBorder="1"/>
    <xf numFmtId="0" fontId="5" fillId="18" borderId="3" xfId="0" applyFont="1" applyFill="1" applyBorder="1" applyAlignment="1">
      <alignment wrapText="1"/>
    </xf>
    <xf numFmtId="0" fontId="5" fillId="18" borderId="16" xfId="0" applyFont="1" applyFill="1" applyBorder="1"/>
    <xf numFmtId="0" fontId="5" fillId="18" borderId="1" xfId="0" applyFont="1" applyFill="1" applyBorder="1"/>
    <xf numFmtId="0" fontId="5" fillId="18" borderId="2" xfId="0" applyFont="1" applyFill="1" applyBorder="1" applyAlignment="1">
      <alignment horizontal="center" vertical="center"/>
    </xf>
    <xf numFmtId="0" fontId="5" fillId="18" borderId="1" xfId="0" applyFont="1" applyFill="1" applyBorder="1" applyAlignment="1">
      <alignment horizontal="center" vertical="center" wrapText="1"/>
    </xf>
    <xf numFmtId="0" fontId="5" fillId="18" borderId="4" xfId="0" applyFont="1" applyFill="1" applyBorder="1"/>
    <xf numFmtId="0" fontId="5" fillId="17" borderId="4" xfId="0" applyFont="1" applyFill="1" applyBorder="1" applyAlignment="1">
      <alignment horizontal="center" vertical="center"/>
    </xf>
    <xf numFmtId="0" fontId="15" fillId="0" borderId="0" xfId="0" applyFont="1" applyBorder="1" applyAlignment="1"/>
    <xf numFmtId="0" fontId="5" fillId="18" borderId="1" xfId="0" applyFont="1" applyFill="1" applyBorder="1" applyAlignment="1">
      <alignment wrapText="1"/>
    </xf>
    <xf numFmtId="0" fontId="13" fillId="25" borderId="2" xfId="0" applyFont="1" applyFill="1" applyBorder="1" applyAlignment="1">
      <alignment horizontal="center"/>
    </xf>
    <xf numFmtId="0" fontId="13" fillId="25" borderId="3" xfId="0" applyFont="1" applyFill="1" applyBorder="1" applyAlignment="1">
      <alignment horizontal="center"/>
    </xf>
    <xf numFmtId="164" fontId="5" fillId="17" borderId="2" xfId="0" applyNumberFormat="1" applyFont="1" applyFill="1" applyBorder="1"/>
    <xf numFmtId="164" fontId="5" fillId="17" borderId="3" xfId="0" applyNumberFormat="1" applyFont="1" applyFill="1" applyBorder="1"/>
    <xf numFmtId="164" fontId="5" fillId="18" borderId="2" xfId="0" applyNumberFormat="1" applyFont="1" applyFill="1" applyBorder="1"/>
    <xf numFmtId="164" fontId="5" fillId="18" borderId="3" xfId="0" applyNumberFormat="1" applyFont="1" applyFill="1" applyBorder="1"/>
    <xf numFmtId="164" fontId="5" fillId="18" borderId="4" xfId="0" applyNumberFormat="1" applyFont="1" applyFill="1" applyBorder="1"/>
    <xf numFmtId="164" fontId="5" fillId="18" borderId="1" xfId="0" applyNumberFormat="1" applyFont="1" applyFill="1" applyBorder="1"/>
    <xf numFmtId="0" fontId="5" fillId="16" borderId="1" xfId="0" applyFont="1" applyFill="1" applyBorder="1"/>
    <xf numFmtId="164" fontId="5" fillId="16" borderId="5" xfId="0" applyNumberFormat="1" applyFont="1" applyFill="1" applyBorder="1"/>
    <xf numFmtId="164" fontId="5" fillId="17" borderId="2" xfId="0" applyNumberFormat="1" applyFont="1" applyFill="1" applyBorder="1" applyAlignment="1">
      <alignment wrapText="1"/>
    </xf>
    <xf numFmtId="164" fontId="5" fillId="17" borderId="3" xfId="0" applyNumberFormat="1" applyFont="1" applyFill="1" applyBorder="1" applyAlignment="1">
      <alignment wrapText="1"/>
    </xf>
    <xf numFmtId="164" fontId="5" fillId="18" borderId="2" xfId="0" applyNumberFormat="1" applyFont="1" applyFill="1" applyBorder="1" applyAlignment="1">
      <alignment wrapText="1"/>
    </xf>
    <xf numFmtId="164" fontId="5" fillId="18" borderId="3" xfId="0" applyNumberFormat="1" applyFont="1" applyFill="1" applyBorder="1" applyAlignment="1">
      <alignment wrapText="1"/>
    </xf>
    <xf numFmtId="164" fontId="5" fillId="18" borderId="4" xfId="0" applyNumberFormat="1" applyFont="1" applyFill="1" applyBorder="1" applyAlignment="1">
      <alignment wrapText="1"/>
    </xf>
    <xf numFmtId="164" fontId="5" fillId="18" borderId="1" xfId="0" applyNumberFormat="1" applyFont="1" applyFill="1" applyBorder="1" applyAlignment="1">
      <alignment wrapText="1"/>
    </xf>
    <xf numFmtId="164" fontId="5" fillId="16" borderId="1" xfId="0" applyNumberFormat="1" applyFont="1" applyFill="1" applyBorder="1"/>
    <xf numFmtId="0" fontId="7" fillId="0" borderId="0" xfId="0" applyFont="1" applyAlignment="1">
      <alignment horizontal="right"/>
    </xf>
    <xf numFmtId="166" fontId="7" fillId="0" borderId="0" xfId="0" applyNumberFormat="1" applyFont="1" applyAlignment="1">
      <alignment horizontal="left"/>
    </xf>
    <xf numFmtId="0" fontId="5" fillId="0" borderId="0" xfId="2" applyFont="1" applyFill="1"/>
    <xf numFmtId="0" fontId="7" fillId="20" borderId="18" xfId="0" applyFont="1" applyFill="1" applyBorder="1" applyAlignment="1">
      <alignment horizontal="center" vertical="top" wrapText="1"/>
    </xf>
    <xf numFmtId="0" fontId="13" fillId="0" borderId="0" xfId="2" applyFont="1" applyFill="1"/>
    <xf numFmtId="0" fontId="18" fillId="12" borderId="2" xfId="0" applyFont="1" applyFill="1" applyBorder="1" applyAlignment="1">
      <alignment horizontal="center" vertical="center"/>
    </xf>
    <xf numFmtId="0" fontId="18" fillId="13" borderId="3" xfId="0" applyFont="1" applyFill="1" applyBorder="1" applyAlignment="1">
      <alignment horizontal="center" vertical="center"/>
    </xf>
    <xf numFmtId="0" fontId="18" fillId="13" borderId="2" xfId="0" applyFont="1" applyFill="1" applyBorder="1" applyAlignment="1">
      <alignment horizontal="center" vertical="center"/>
    </xf>
    <xf numFmtId="0" fontId="18" fillId="21" borderId="3" xfId="0" applyFont="1" applyFill="1" applyBorder="1" applyAlignment="1">
      <alignment horizontal="center" vertical="center" wrapText="1"/>
    </xf>
    <xf numFmtId="0" fontId="18" fillId="12" borderId="7" xfId="0" applyFont="1" applyFill="1" applyBorder="1" applyAlignment="1">
      <alignment horizontal="left" vertical="center"/>
    </xf>
    <xf numFmtId="0" fontId="18" fillId="12" borderId="1" xfId="0" applyFont="1" applyFill="1" applyBorder="1" applyAlignment="1">
      <alignment horizontal="center" vertical="center"/>
    </xf>
    <xf numFmtId="0" fontId="7" fillId="0" borderId="0" xfId="2" applyFont="1" applyFill="1" applyBorder="1"/>
    <xf numFmtId="0" fontId="19" fillId="12" borderId="3" xfId="0" applyFont="1" applyFill="1" applyBorder="1" applyAlignment="1">
      <alignment horizontal="center" vertical="center"/>
    </xf>
    <xf numFmtId="0" fontId="19" fillId="12" borderId="2" xfId="0" applyFont="1" applyFill="1" applyBorder="1" applyAlignment="1">
      <alignment horizontal="center" vertical="center"/>
    </xf>
    <xf numFmtId="0" fontId="18" fillId="0" borderId="0" xfId="0" applyFont="1" applyFill="1" applyBorder="1" applyAlignment="1">
      <alignment horizontal="center" vertical="center"/>
    </xf>
    <xf numFmtId="44" fontId="5" fillId="17" borderId="3" xfId="0" applyNumberFormat="1" applyFont="1" applyFill="1" applyBorder="1" applyAlignment="1">
      <alignment readingOrder="1"/>
    </xf>
    <xf numFmtId="0" fontId="5" fillId="0" borderId="0" xfId="2" applyFont="1" applyFill="1" applyBorder="1"/>
    <xf numFmtId="44" fontId="5" fillId="18" borderId="3" xfId="0" applyNumberFormat="1" applyFont="1" applyFill="1" applyBorder="1" applyAlignment="1">
      <alignment readingOrder="1"/>
    </xf>
    <xf numFmtId="0" fontId="20" fillId="0" borderId="0" xfId="1" applyFont="1" applyFill="1" applyBorder="1" applyAlignment="1"/>
    <xf numFmtId="44" fontId="5" fillId="0" borderId="0" xfId="0" applyNumberFormat="1" applyFont="1" applyFill="1" applyBorder="1"/>
    <xf numFmtId="44" fontId="5" fillId="0" borderId="0" xfId="0" applyNumberFormat="1" applyFont="1" applyFill="1" applyBorder="1" applyAlignment="1">
      <alignment readingOrder="1"/>
    </xf>
    <xf numFmtId="166" fontId="10" fillId="0" borderId="0" xfId="0" applyNumberFormat="1" applyFont="1" applyAlignment="1">
      <alignment horizontal="left"/>
    </xf>
    <xf numFmtId="0" fontId="12" fillId="0" borderId="0" xfId="0" applyFont="1" applyBorder="1" applyAlignment="1">
      <alignment vertical="center" wrapText="1"/>
    </xf>
    <xf numFmtId="0" fontId="22" fillId="12" borderId="2" xfId="0" applyFont="1" applyFill="1" applyBorder="1" applyAlignment="1">
      <alignment horizontal="left" vertical="center"/>
    </xf>
    <xf numFmtId="0" fontId="22" fillId="12" borderId="15" xfId="0" applyFont="1" applyFill="1" applyBorder="1" applyAlignment="1">
      <alignment horizontal="left" vertical="center" wrapText="1"/>
    </xf>
    <xf numFmtId="0" fontId="22" fillId="12" borderId="2" xfId="0" applyFont="1" applyFill="1" applyBorder="1" applyAlignment="1">
      <alignment horizontal="left" vertical="center" wrapText="1"/>
    </xf>
    <xf numFmtId="0" fontId="22" fillId="21" borderId="3" xfId="0" applyFont="1" applyFill="1" applyBorder="1" applyAlignment="1">
      <alignment horizontal="left" vertical="center"/>
    </xf>
    <xf numFmtId="0" fontId="21" fillId="17" borderId="3" xfId="0" applyFont="1" applyFill="1" applyBorder="1"/>
    <xf numFmtId="0" fontId="21" fillId="18" borderId="3" xfId="0" applyFont="1" applyFill="1" applyBorder="1"/>
    <xf numFmtId="0" fontId="21" fillId="17" borderId="1" xfId="0" applyFont="1" applyFill="1" applyBorder="1"/>
    <xf numFmtId="0" fontId="23" fillId="0" borderId="0" xfId="0" applyFont="1" applyFill="1" applyBorder="1" applyProtection="1">
      <protection locked="0"/>
    </xf>
    <xf numFmtId="0" fontId="23" fillId="0" borderId="0" xfId="0" applyFont="1" applyFill="1" applyBorder="1" applyAlignment="1" applyProtection="1">
      <alignment horizontal="left"/>
      <protection locked="0"/>
    </xf>
    <xf numFmtId="0" fontId="21" fillId="0" borderId="0" xfId="0" applyFont="1" applyFill="1" applyBorder="1"/>
    <xf numFmtId="0" fontId="25" fillId="23" borderId="1" xfId="0" applyFont="1" applyFill="1" applyBorder="1" applyAlignment="1">
      <alignment horizontal="center" vertical="center"/>
    </xf>
    <xf numFmtId="0" fontId="25" fillId="22" borderId="2" xfId="0" applyFont="1" applyFill="1" applyBorder="1" applyAlignment="1">
      <alignment horizontal="center" vertical="center"/>
    </xf>
    <xf numFmtId="0" fontId="25" fillId="22" borderId="3" xfId="0" applyFont="1" applyFill="1" applyBorder="1" applyAlignment="1">
      <alignment horizontal="center" vertical="center"/>
    </xf>
    <xf numFmtId="44" fontId="5" fillId="17" borderId="2" xfId="0" applyNumberFormat="1" applyFont="1" applyFill="1" applyBorder="1"/>
    <xf numFmtId="44" fontId="5" fillId="17" borderId="3" xfId="0" applyNumberFormat="1" applyFont="1" applyFill="1" applyBorder="1"/>
    <xf numFmtId="44" fontId="5" fillId="18" borderId="2" xfId="0" applyNumberFormat="1" applyFont="1" applyFill="1" applyBorder="1"/>
    <xf numFmtId="44" fontId="5" fillId="18" borderId="3" xfId="0" applyNumberFormat="1" applyFont="1" applyFill="1" applyBorder="1"/>
    <xf numFmtId="44" fontId="5" fillId="17" borderId="4" xfId="0" applyNumberFormat="1" applyFont="1" applyFill="1" applyBorder="1"/>
    <xf numFmtId="44" fontId="5" fillId="17" borderId="1" xfId="0" applyNumberFormat="1" applyFont="1" applyFill="1" applyBorder="1"/>
    <xf numFmtId="0" fontId="25" fillId="23" borderId="3" xfId="0" applyFont="1" applyFill="1" applyBorder="1" applyAlignment="1">
      <alignment horizontal="center" vertical="center"/>
    </xf>
    <xf numFmtId="0" fontId="5" fillId="29" borderId="3" xfId="0" applyFont="1" applyFill="1" applyBorder="1"/>
    <xf numFmtId="0" fontId="5" fillId="28" borderId="3" xfId="0" applyFont="1" applyFill="1" applyBorder="1"/>
    <xf numFmtId="0" fontId="5" fillId="28" borderId="8" xfId="0" applyFont="1" applyFill="1" applyBorder="1"/>
    <xf numFmtId="0" fontId="5" fillId="0" borderId="0" xfId="0" applyFont="1"/>
    <xf numFmtId="0" fontId="26" fillId="27" borderId="28" xfId="0" applyFont="1" applyFill="1" applyBorder="1" applyAlignment="1">
      <alignment horizontal="right"/>
    </xf>
    <xf numFmtId="0" fontId="26" fillId="23" borderId="10" xfId="0" applyFont="1" applyFill="1" applyBorder="1" applyAlignment="1">
      <alignment horizontal="center"/>
    </xf>
    <xf numFmtId="0" fontId="26" fillId="23" borderId="21" xfId="0" applyFont="1" applyFill="1" applyBorder="1" applyAlignment="1">
      <alignment horizontal="center"/>
    </xf>
    <xf numFmtId="0" fontId="5" fillId="0" borderId="28" xfId="0" applyFont="1" applyBorder="1" applyAlignment="1">
      <alignment horizontal="right"/>
    </xf>
    <xf numFmtId="0" fontId="5" fillId="0" borderId="20" xfId="0" applyFont="1" applyFill="1" applyBorder="1" applyProtection="1">
      <protection locked="0"/>
    </xf>
    <xf numFmtId="0" fontId="5" fillId="0" borderId="30" xfId="0" applyFont="1" applyFill="1" applyBorder="1" applyProtection="1">
      <protection locked="0"/>
    </xf>
    <xf numFmtId="0" fontId="7" fillId="0" borderId="0" xfId="0" applyFont="1" applyFill="1" applyBorder="1"/>
    <xf numFmtId="0" fontId="7" fillId="3" borderId="0" xfId="0" applyFont="1" applyFill="1" applyBorder="1"/>
    <xf numFmtId="0" fontId="17" fillId="22" borderId="0" xfId="0" applyFont="1" applyFill="1"/>
    <xf numFmtId="0" fontId="13" fillId="22" borderId="0" xfId="0" applyFont="1" applyFill="1"/>
    <xf numFmtId="0" fontId="17" fillId="22" borderId="0" xfId="0" applyFont="1" applyFill="1" applyBorder="1"/>
    <xf numFmtId="0" fontId="13" fillId="22" borderId="0" xfId="0" applyFont="1" applyFill="1" applyBorder="1"/>
    <xf numFmtId="0" fontId="19" fillId="13" borderId="1" xfId="2" applyFont="1" applyFill="1" applyBorder="1" applyAlignment="1">
      <alignment horizontal="center" vertical="center"/>
    </xf>
    <xf numFmtId="0" fontId="19" fillId="12" borderId="8" xfId="2" applyFont="1" applyFill="1" applyBorder="1" applyAlignment="1">
      <alignment vertical="center" wrapText="1"/>
    </xf>
    <xf numFmtId="0" fontId="19" fillId="13" borderId="2" xfId="2" applyFont="1" applyFill="1" applyBorder="1" applyAlignment="1">
      <alignment vertical="center" wrapText="1"/>
    </xf>
    <xf numFmtId="0" fontId="19" fillId="13" borderId="1" xfId="2" applyFont="1" applyFill="1" applyBorder="1" applyAlignment="1">
      <alignment vertical="center" wrapText="1"/>
    </xf>
    <xf numFmtId="0" fontId="18" fillId="13" borderId="3" xfId="0" applyFont="1" applyFill="1" applyBorder="1" applyAlignment="1">
      <alignment horizontal="center" vertical="center" wrapText="1"/>
    </xf>
    <xf numFmtId="0" fontId="18" fillId="12" borderId="3" xfId="0" applyFont="1" applyFill="1" applyBorder="1" applyAlignment="1">
      <alignment horizontal="center" vertical="center" wrapText="1"/>
    </xf>
    <xf numFmtId="0" fontId="18" fillId="12" borderId="3" xfId="0" applyFont="1" applyFill="1" applyBorder="1" applyAlignment="1">
      <alignment horizontal="center" vertical="center"/>
    </xf>
    <xf numFmtId="44" fontId="5" fillId="17" borderId="1" xfId="0" applyNumberFormat="1" applyFont="1" applyFill="1" applyBorder="1" applyAlignment="1">
      <alignment readingOrder="1"/>
    </xf>
    <xf numFmtId="0" fontId="19" fillId="13" borderId="8" xfId="0" applyFont="1" applyFill="1" applyBorder="1" applyAlignment="1">
      <alignment horizontal="center" vertical="center"/>
    </xf>
    <xf numFmtId="0" fontId="29" fillId="30" borderId="0" xfId="4" applyFont="1" applyFill="1" applyBorder="1" applyAlignment="1" applyProtection="1">
      <alignment horizontal="center" vertical="center" wrapText="1"/>
      <protection locked="0"/>
    </xf>
    <xf numFmtId="0" fontId="29" fillId="0" borderId="0" xfId="4" applyFont="1" applyAlignment="1">
      <alignment vertical="center" wrapText="1"/>
    </xf>
    <xf numFmtId="0" fontId="29" fillId="0" borderId="0" xfId="4" applyFont="1" applyAlignment="1">
      <alignment horizontal="center" vertical="center" wrapText="1"/>
    </xf>
    <xf numFmtId="0" fontId="18" fillId="13" borderId="8" xfId="0" applyFont="1" applyFill="1" applyBorder="1" applyAlignment="1">
      <alignment horizontal="center" vertical="center" wrapText="1"/>
    </xf>
    <xf numFmtId="0" fontId="22" fillId="12" borderId="1" xfId="0" applyFont="1" applyFill="1" applyBorder="1" applyAlignment="1">
      <alignment horizontal="left" vertical="center"/>
    </xf>
    <xf numFmtId="0" fontId="22" fillId="13" borderId="1" xfId="0" applyFont="1" applyFill="1" applyBorder="1" applyAlignment="1">
      <alignment horizontal="left" vertical="center"/>
    </xf>
    <xf numFmtId="0" fontId="22" fillId="13" borderId="1" xfId="0" applyFont="1" applyFill="1" applyBorder="1" applyAlignment="1">
      <alignment horizontal="left" vertical="center" wrapText="1"/>
    </xf>
    <xf numFmtId="0" fontId="25" fillId="24" borderId="3" xfId="0" applyFont="1" applyFill="1" applyBorder="1" applyAlignment="1">
      <alignment horizontal="center"/>
    </xf>
    <xf numFmtId="0" fontId="25" fillId="24" borderId="8" xfId="0" applyFont="1" applyFill="1" applyBorder="1" applyAlignment="1">
      <alignment horizontal="center"/>
    </xf>
    <xf numFmtId="0" fontId="25" fillId="24" borderId="7" xfId="0" applyFont="1" applyFill="1" applyBorder="1" applyAlignment="1">
      <alignment horizontal="center" vertical="center"/>
    </xf>
    <xf numFmtId="0" fontId="25" fillId="23" borderId="2" xfId="0" applyFont="1" applyFill="1" applyBorder="1" applyAlignment="1">
      <alignment horizontal="center" vertical="center"/>
    </xf>
    <xf numFmtId="0" fontId="13" fillId="0" borderId="0" xfId="0" applyFont="1" applyFill="1" applyBorder="1" applyAlignment="1">
      <alignment horizontal="center"/>
    </xf>
    <xf numFmtId="0" fontId="11" fillId="0" borderId="0" xfId="0" applyFont="1" applyFill="1" applyBorder="1" applyAlignment="1"/>
    <xf numFmtId="0" fontId="5" fillId="0" borderId="0" xfId="0" applyFont="1" applyFill="1" applyBorder="1" applyAlignment="1">
      <alignment wrapText="1"/>
    </xf>
    <xf numFmtId="0" fontId="12" fillId="0" borderId="2"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32" xfId="0" applyFont="1" applyBorder="1" applyAlignment="1">
      <alignment horizontal="center" vertical="center" wrapText="1"/>
    </xf>
    <xf numFmtId="0" fontId="13" fillId="0" borderId="0" xfId="0" applyFont="1" applyFill="1" applyBorder="1" applyAlignment="1">
      <alignment horizontal="center"/>
    </xf>
    <xf numFmtId="0" fontId="14" fillId="26" borderId="15" xfId="0" applyFont="1" applyFill="1" applyBorder="1" applyAlignment="1">
      <alignment horizontal="center" vertical="center" wrapText="1"/>
    </xf>
    <xf numFmtId="0" fontId="14" fillId="26" borderId="0" xfId="0" applyFont="1" applyFill="1" applyBorder="1" applyAlignment="1">
      <alignment horizontal="center" vertical="center" wrapText="1"/>
    </xf>
    <xf numFmtId="0" fontId="12" fillId="0" borderId="1" xfId="0" applyFont="1" applyBorder="1" applyAlignment="1">
      <alignment horizontal="center" vertical="center" wrapText="1"/>
    </xf>
    <xf numFmtId="0" fontId="10" fillId="0" borderId="0" xfId="0" applyFont="1" applyFill="1" applyBorder="1" applyAlignment="1">
      <alignment horizontal="center" vertical="center" wrapText="1"/>
    </xf>
    <xf numFmtId="0" fontId="17" fillId="22" borderId="14" xfId="0" applyFont="1" applyFill="1" applyBorder="1" applyAlignment="1">
      <alignment horizontal="center"/>
    </xf>
    <xf numFmtId="0" fontId="16" fillId="0" borderId="1" xfId="0" applyFont="1" applyBorder="1" applyAlignment="1">
      <alignment horizontal="center" vertical="center" wrapText="1"/>
    </xf>
    <xf numFmtId="0" fontId="30" fillId="31" borderId="2" xfId="4" applyFont="1" applyFill="1" applyBorder="1" applyAlignment="1">
      <alignment horizontal="left" vertical="center"/>
    </xf>
    <xf numFmtId="0" fontId="30" fillId="31" borderId="15" xfId="4" applyFont="1" applyFill="1" applyBorder="1" applyAlignment="1">
      <alignment horizontal="left" vertical="center"/>
    </xf>
    <xf numFmtId="0" fontId="30" fillId="31" borderId="8" xfId="4" applyFont="1" applyFill="1" applyBorder="1" applyAlignment="1">
      <alignment horizontal="left" vertical="center"/>
    </xf>
    <xf numFmtId="0" fontId="30" fillId="31" borderId="31" xfId="4" applyFont="1" applyFill="1" applyBorder="1" applyAlignment="1">
      <alignment horizontal="left" vertical="center"/>
    </xf>
    <xf numFmtId="0" fontId="30" fillId="31" borderId="14" xfId="4" applyFont="1" applyFill="1" applyBorder="1" applyAlignment="1">
      <alignment horizontal="left" vertical="center"/>
    </xf>
    <xf numFmtId="0" fontId="30" fillId="31" borderId="32" xfId="4" applyFont="1" applyFill="1" applyBorder="1" applyAlignment="1">
      <alignment horizontal="left" vertical="center"/>
    </xf>
    <xf numFmtId="0" fontId="5" fillId="0" borderId="10" xfId="0" applyFont="1" applyBorder="1" applyAlignment="1">
      <alignment horizontal="center" vertical="center" wrapText="1"/>
    </xf>
    <xf numFmtId="0" fontId="21" fillId="0" borderId="20" xfId="0" applyFont="1" applyBorder="1"/>
    <xf numFmtId="0" fontId="21" fillId="0" borderId="22" xfId="0" applyFont="1" applyBorder="1"/>
    <xf numFmtId="0" fontId="21" fillId="0" borderId="23" xfId="0" applyFont="1" applyBorder="1"/>
    <xf numFmtId="0" fontId="5" fillId="0" borderId="0" xfId="0" applyFont="1"/>
    <xf numFmtId="0" fontId="21" fillId="0" borderId="24" xfId="0" applyFont="1" applyBorder="1"/>
    <xf numFmtId="0" fontId="21" fillId="0" borderId="25" xfId="0" applyFont="1" applyBorder="1"/>
    <xf numFmtId="0" fontId="21" fillId="0" borderId="26" xfId="0" applyFont="1" applyBorder="1"/>
    <xf numFmtId="0" fontId="21" fillId="0" borderId="27" xfId="0" applyFont="1" applyBorder="1"/>
    <xf numFmtId="0" fontId="5" fillId="17" borderId="3" xfId="0" applyFont="1" applyFill="1" applyBorder="1" applyProtection="1"/>
    <xf numFmtId="0" fontId="5" fillId="18" borderId="3" xfId="0" applyFont="1" applyFill="1" applyBorder="1" applyProtection="1"/>
    <xf numFmtId="0" fontId="5" fillId="17" borderId="1" xfId="0" applyFont="1" applyFill="1" applyBorder="1" applyProtection="1"/>
    <xf numFmtId="166" fontId="5" fillId="7" borderId="1" xfId="0" applyNumberFormat="1" applyFont="1" applyFill="1" applyBorder="1" applyAlignment="1" applyProtection="1">
      <alignment horizontal="center" wrapText="1"/>
      <protection locked="0"/>
    </xf>
    <xf numFmtId="165" fontId="5" fillId="7" borderId="3" xfId="0" applyNumberFormat="1" applyFont="1" applyFill="1" applyBorder="1" applyAlignment="1" applyProtection="1">
      <alignment horizontal="center"/>
      <protection locked="0"/>
    </xf>
    <xf numFmtId="165" fontId="5" fillId="7" borderId="13" xfId="0" applyNumberFormat="1" applyFont="1" applyFill="1" applyBorder="1" applyAlignment="1" applyProtection="1">
      <alignment horizontal="center"/>
      <protection locked="0"/>
    </xf>
    <xf numFmtId="165" fontId="5" fillId="7" borderId="5" xfId="0" applyNumberFormat="1" applyFont="1" applyFill="1" applyBorder="1" applyAlignment="1" applyProtection="1">
      <alignment horizontal="center"/>
      <protection locked="0"/>
    </xf>
    <xf numFmtId="0" fontId="23" fillId="10" borderId="2" xfId="0" applyFont="1" applyFill="1" applyBorder="1" applyAlignment="1" applyProtection="1">
      <alignment wrapText="1"/>
      <protection locked="0"/>
    </xf>
    <xf numFmtId="0" fontId="23" fillId="10" borderId="33" xfId="0" applyFont="1" applyFill="1" applyBorder="1" applyAlignment="1" applyProtection="1">
      <alignment horizontal="right" wrapText="1"/>
      <protection locked="0"/>
    </xf>
    <xf numFmtId="0" fontId="23" fillId="14" borderId="23" xfId="0" applyFont="1" applyFill="1" applyBorder="1" applyProtection="1">
      <protection locked="0"/>
    </xf>
    <xf numFmtId="0" fontId="23" fillId="14" borderId="34" xfId="0" applyFont="1" applyFill="1" applyBorder="1" applyAlignment="1" applyProtection="1">
      <alignment horizontal="left"/>
      <protection locked="0"/>
    </xf>
    <xf numFmtId="0" fontId="24" fillId="10" borderId="15" xfId="0" applyFont="1" applyFill="1" applyBorder="1" applyProtection="1">
      <protection locked="0"/>
    </xf>
    <xf numFmtId="0" fontId="24" fillId="10" borderId="2" xfId="0" applyFont="1" applyFill="1" applyBorder="1" applyProtection="1">
      <protection locked="0"/>
    </xf>
    <xf numFmtId="0" fontId="23" fillId="10" borderId="2" xfId="0" applyFont="1" applyFill="1" applyBorder="1" applyProtection="1">
      <protection locked="0"/>
    </xf>
    <xf numFmtId="0" fontId="23" fillId="11" borderId="2" xfId="0" applyFont="1" applyFill="1" applyBorder="1" applyAlignment="1" applyProtection="1">
      <alignment wrapText="1"/>
      <protection locked="0"/>
    </xf>
    <xf numFmtId="0" fontId="23" fillId="11" borderId="2" xfId="0" applyFont="1" applyFill="1" applyBorder="1" applyAlignment="1" applyProtection="1">
      <alignment horizontal="right" wrapText="1"/>
      <protection locked="0"/>
    </xf>
    <xf numFmtId="0" fontId="23" fillId="15" borderId="10" xfId="0" applyFont="1" applyFill="1" applyBorder="1" applyProtection="1">
      <protection locked="0"/>
    </xf>
    <xf numFmtId="0" fontId="23" fillId="15" borderId="29" xfId="0" applyFont="1" applyFill="1" applyBorder="1" applyAlignment="1" applyProtection="1">
      <alignment horizontal="left"/>
      <protection locked="0"/>
    </xf>
    <xf numFmtId="0" fontId="23" fillId="11" borderId="15" xfId="0" applyFont="1" applyFill="1" applyBorder="1" applyProtection="1">
      <protection locked="0"/>
    </xf>
    <xf numFmtId="0" fontId="23" fillId="11" borderId="2" xfId="0" applyFont="1" applyFill="1" applyBorder="1" applyProtection="1">
      <protection locked="0"/>
    </xf>
    <xf numFmtId="0" fontId="23" fillId="10" borderId="2" xfId="0" applyFont="1" applyFill="1" applyBorder="1" applyAlignment="1" applyProtection="1">
      <alignment horizontal="right" wrapText="1"/>
      <protection locked="0"/>
    </xf>
    <xf numFmtId="0" fontId="23" fillId="14" borderId="10" xfId="0" applyFont="1" applyFill="1" applyBorder="1" applyProtection="1">
      <protection locked="0"/>
    </xf>
    <xf numFmtId="0" fontId="23" fillId="14" borderId="29" xfId="0" applyFont="1" applyFill="1" applyBorder="1" applyAlignment="1" applyProtection="1">
      <alignment horizontal="left"/>
      <protection locked="0"/>
    </xf>
    <xf numFmtId="0" fontId="23" fillId="10" borderId="15" xfId="0" applyFont="1" applyFill="1" applyBorder="1" applyProtection="1">
      <protection locked="0"/>
    </xf>
    <xf numFmtId="0" fontId="23" fillId="10" borderId="4" xfId="0" applyFont="1" applyFill="1" applyBorder="1" applyAlignment="1" applyProtection="1">
      <alignment wrapText="1"/>
      <protection locked="0"/>
    </xf>
    <xf numFmtId="0" fontId="23" fillId="10" borderId="4" xfId="0" applyFont="1" applyFill="1" applyBorder="1" applyAlignment="1" applyProtection="1">
      <alignment horizontal="right" wrapText="1"/>
      <protection locked="0"/>
    </xf>
    <xf numFmtId="0" fontId="23" fillId="14" borderId="1" xfId="0" applyFont="1" applyFill="1" applyBorder="1" applyProtection="1">
      <protection locked="0"/>
    </xf>
    <xf numFmtId="0" fontId="23" fillId="14" borderId="1" xfId="0" applyFont="1" applyFill="1" applyBorder="1" applyAlignment="1" applyProtection="1">
      <alignment horizontal="left"/>
      <protection locked="0"/>
    </xf>
    <xf numFmtId="0" fontId="23" fillId="10" borderId="16" xfId="0" applyFont="1" applyFill="1" applyBorder="1" applyProtection="1">
      <protection locked="0"/>
    </xf>
    <xf numFmtId="0" fontId="23" fillId="10" borderId="4" xfId="0" applyFont="1" applyFill="1" applyBorder="1" applyProtection="1">
      <protection locked="0"/>
    </xf>
    <xf numFmtId="0" fontId="5" fillId="10" borderId="11" xfId="0" applyFont="1" applyFill="1" applyBorder="1" applyAlignment="1" applyProtection="1">
      <alignment readingOrder="1"/>
      <protection locked="0"/>
    </xf>
    <xf numFmtId="0" fontId="5" fillId="14" borderId="3" xfId="0" applyFont="1" applyFill="1" applyBorder="1" applyProtection="1">
      <protection locked="0"/>
    </xf>
    <xf numFmtId="44" fontId="5" fillId="14" borderId="15" xfId="0" applyNumberFormat="1" applyFont="1" applyFill="1" applyBorder="1" applyProtection="1">
      <protection locked="0"/>
    </xf>
    <xf numFmtId="44" fontId="5" fillId="10" borderId="2" xfId="0" applyNumberFormat="1" applyFont="1" applyFill="1" applyBorder="1" applyAlignment="1" applyProtection="1">
      <alignment readingOrder="1"/>
      <protection locked="0"/>
    </xf>
    <xf numFmtId="0" fontId="5" fillId="11" borderId="10" xfId="0" applyFont="1" applyFill="1" applyBorder="1" applyAlignment="1" applyProtection="1">
      <alignment readingOrder="1"/>
      <protection locked="0"/>
    </xf>
    <xf numFmtId="0" fontId="5" fillId="15" borderId="3" xfId="0" applyFont="1" applyFill="1" applyBorder="1" applyProtection="1">
      <protection locked="0"/>
    </xf>
    <xf numFmtId="44" fontId="5" fillId="15" borderId="15" xfId="0" applyNumberFormat="1" applyFont="1" applyFill="1" applyBorder="1" applyProtection="1">
      <protection locked="0"/>
    </xf>
    <xf numFmtId="44" fontId="5" fillId="11" borderId="2" xfId="0" applyNumberFormat="1" applyFont="1" applyFill="1" applyBorder="1" applyAlignment="1" applyProtection="1">
      <alignment readingOrder="1"/>
      <protection locked="0"/>
    </xf>
    <xf numFmtId="0" fontId="5" fillId="10" borderId="10" xfId="0" applyFont="1" applyFill="1" applyBorder="1" applyAlignment="1" applyProtection="1">
      <alignment readingOrder="1"/>
      <protection locked="0"/>
    </xf>
    <xf numFmtId="0" fontId="5" fillId="10" borderId="9" xfId="0" applyFont="1" applyFill="1" applyBorder="1" applyAlignment="1" applyProtection="1">
      <alignment readingOrder="1"/>
      <protection locked="0"/>
    </xf>
    <xf numFmtId="0" fontId="5" fillId="14" borderId="1" xfId="0" applyFont="1" applyFill="1" applyBorder="1" applyProtection="1">
      <protection locked="0"/>
    </xf>
    <xf numFmtId="44" fontId="5" fillId="14" borderId="1" xfId="0" applyNumberFormat="1" applyFont="1" applyFill="1" applyBorder="1" applyProtection="1">
      <protection locked="0"/>
    </xf>
    <xf numFmtId="44" fontId="5" fillId="10" borderId="4" xfId="0" applyNumberFormat="1" applyFont="1" applyFill="1" applyBorder="1" applyAlignment="1" applyProtection="1">
      <alignment readingOrder="1"/>
      <protection locked="0"/>
    </xf>
    <xf numFmtId="0" fontId="5" fillId="10" borderId="7" xfId="0" applyFont="1" applyFill="1" applyBorder="1" applyAlignment="1" applyProtection="1">
      <alignment readingOrder="1"/>
      <protection locked="0"/>
    </xf>
    <xf numFmtId="0" fontId="5" fillId="11" borderId="7" xfId="0" applyFont="1" applyFill="1" applyBorder="1" applyAlignment="1" applyProtection="1">
      <alignment readingOrder="1"/>
      <protection locked="0"/>
    </xf>
    <xf numFmtId="0" fontId="5" fillId="10" borderId="3" xfId="0" applyFont="1" applyFill="1" applyBorder="1" applyProtection="1">
      <protection locked="0"/>
    </xf>
    <xf numFmtId="0" fontId="5" fillId="14" borderId="8" xfId="0" applyFont="1" applyFill="1" applyBorder="1" applyProtection="1">
      <protection locked="0"/>
    </xf>
    <xf numFmtId="14" fontId="5" fillId="10" borderId="2" xfId="0" applyNumberFormat="1" applyFont="1" applyFill="1" applyBorder="1" applyAlignment="1" applyProtection="1">
      <alignment horizontal="center"/>
      <protection locked="0"/>
    </xf>
    <xf numFmtId="44" fontId="5" fillId="10" borderId="3" xfId="0" applyNumberFormat="1" applyFont="1" applyFill="1" applyBorder="1" applyProtection="1">
      <protection locked="0"/>
    </xf>
    <xf numFmtId="0" fontId="5" fillId="11" borderId="3" xfId="0" applyFont="1" applyFill="1" applyBorder="1" applyProtection="1">
      <protection locked="0"/>
    </xf>
    <xf numFmtId="0" fontId="5" fillId="15" borderId="8" xfId="0" applyFont="1" applyFill="1" applyBorder="1" applyProtection="1">
      <protection locked="0"/>
    </xf>
    <xf numFmtId="14" fontId="5" fillId="11" borderId="2" xfId="0" applyNumberFormat="1" applyFont="1" applyFill="1" applyBorder="1" applyAlignment="1" applyProtection="1">
      <alignment horizontal="center"/>
      <protection locked="0"/>
    </xf>
    <xf numFmtId="44" fontId="5" fillId="11" borderId="3" xfId="0" applyNumberFormat="1" applyFont="1" applyFill="1" applyBorder="1" applyProtection="1">
      <protection locked="0"/>
    </xf>
    <xf numFmtId="0" fontId="5" fillId="11" borderId="2" xfId="0" applyFont="1" applyFill="1" applyBorder="1" applyProtection="1">
      <protection locked="0"/>
    </xf>
    <xf numFmtId="0" fontId="5" fillId="10" borderId="2" xfId="0" applyFont="1" applyFill="1" applyBorder="1" applyProtection="1">
      <protection locked="0"/>
    </xf>
    <xf numFmtId="0" fontId="5" fillId="11" borderId="1" xfId="0" applyFont="1" applyFill="1" applyBorder="1" applyProtection="1">
      <protection locked="0"/>
    </xf>
    <xf numFmtId="0" fontId="5" fillId="15" borderId="7" xfId="0" applyFont="1" applyFill="1" applyBorder="1" applyProtection="1">
      <protection locked="0"/>
    </xf>
    <xf numFmtId="0" fontId="5" fillId="11" borderId="4" xfId="0" applyFont="1" applyFill="1" applyBorder="1" applyProtection="1">
      <protection locked="0"/>
    </xf>
    <xf numFmtId="44" fontId="5" fillId="11" borderId="1" xfId="0" applyNumberFormat="1" applyFont="1" applyFill="1" applyBorder="1" applyProtection="1">
      <protection locked="0"/>
    </xf>
    <xf numFmtId="0" fontId="5" fillId="10" borderId="2" xfId="0" applyFont="1" applyFill="1" applyBorder="1" applyAlignment="1" applyProtection="1">
      <alignment horizontal="center"/>
      <protection locked="0"/>
    </xf>
    <xf numFmtId="0" fontId="5" fillId="11" borderId="2" xfId="0" applyFont="1" applyFill="1" applyBorder="1" applyAlignment="1" applyProtection="1">
      <alignment horizontal="center"/>
      <protection locked="0"/>
    </xf>
    <xf numFmtId="0" fontId="5" fillId="10" borderId="4" xfId="0" applyFont="1" applyFill="1" applyBorder="1" applyProtection="1">
      <protection locked="0"/>
    </xf>
    <xf numFmtId="0" fontId="5" fillId="10" borderId="4" xfId="0" applyFont="1" applyFill="1" applyBorder="1" applyAlignment="1" applyProtection="1">
      <alignment horizontal="center"/>
      <protection locked="0"/>
    </xf>
    <xf numFmtId="44" fontId="5" fillId="10" borderId="1" xfId="0" applyNumberFormat="1" applyFont="1" applyFill="1" applyBorder="1" applyProtection="1">
      <protection locked="0"/>
    </xf>
    <xf numFmtId="44" fontId="7" fillId="3" borderId="0" xfId="0" applyNumberFormat="1" applyFont="1" applyFill="1" applyBorder="1" applyProtection="1"/>
    <xf numFmtId="44" fontId="5" fillId="29" borderId="3" xfId="0" applyNumberFormat="1" applyFont="1" applyFill="1" applyBorder="1" applyProtection="1"/>
    <xf numFmtId="0" fontId="5" fillId="14" borderId="7" xfId="0" applyFont="1" applyFill="1" applyBorder="1" applyProtection="1">
      <protection locked="0"/>
    </xf>
    <xf numFmtId="0" fontId="5" fillId="10" borderId="1" xfId="0" applyFont="1" applyFill="1" applyBorder="1" applyProtection="1">
      <protection locked="0"/>
    </xf>
    <xf numFmtId="1" fontId="7" fillId="10" borderId="10" xfId="0" applyNumberFormat="1" applyFont="1" applyFill="1" applyBorder="1" applyProtection="1">
      <protection locked="0"/>
    </xf>
    <xf numFmtId="9" fontId="7" fillId="10" borderId="10" xfId="0" applyNumberFormat="1" applyFont="1" applyFill="1" applyBorder="1" applyProtection="1">
      <protection locked="0"/>
    </xf>
    <xf numFmtId="44" fontId="7" fillId="10" borderId="10" xfId="0" applyNumberFormat="1" applyFont="1" applyFill="1" applyBorder="1" applyProtection="1">
      <protection locked="0"/>
    </xf>
    <xf numFmtId="44" fontId="7" fillId="10" borderId="21" xfId="0" applyNumberFormat="1" applyFont="1" applyFill="1" applyBorder="1" applyProtection="1">
      <protection locked="0"/>
    </xf>
    <xf numFmtId="1" fontId="7" fillId="11" borderId="10" xfId="0" applyNumberFormat="1" applyFont="1" applyFill="1" applyBorder="1" applyProtection="1">
      <protection locked="0"/>
    </xf>
    <xf numFmtId="9" fontId="7" fillId="11" borderId="10" xfId="0" applyNumberFormat="1" applyFont="1" applyFill="1" applyBorder="1" applyProtection="1">
      <protection locked="0"/>
    </xf>
    <xf numFmtId="44" fontId="7" fillId="11" borderId="10" xfId="0" applyNumberFormat="1" applyFont="1" applyFill="1" applyBorder="1" applyProtection="1">
      <protection locked="0"/>
    </xf>
    <xf numFmtId="44" fontId="7" fillId="11" borderId="21" xfId="0" applyNumberFormat="1" applyFont="1" applyFill="1" applyBorder="1" applyProtection="1">
      <protection locked="0"/>
    </xf>
    <xf numFmtId="44" fontId="5" fillId="3" borderId="4" xfId="0" applyNumberFormat="1" applyFont="1" applyFill="1" applyBorder="1" applyProtection="1"/>
    <xf numFmtId="44" fontId="5" fillId="10" borderId="1" xfId="0" applyNumberFormat="1" applyFont="1" applyFill="1" applyBorder="1" applyAlignment="1" applyProtection="1">
      <alignment readingOrder="1"/>
      <protection locked="0"/>
    </xf>
    <xf numFmtId="0" fontId="5" fillId="14" borderId="1" xfId="2" applyFont="1" applyFill="1" applyBorder="1" applyProtection="1">
      <protection locked="0"/>
    </xf>
    <xf numFmtId="0" fontId="5" fillId="10" borderId="8" xfId="2" applyFont="1" applyFill="1" applyBorder="1" applyProtection="1">
      <protection locked="0"/>
    </xf>
    <xf numFmtId="0" fontId="5" fillId="14" borderId="2" xfId="2" applyFont="1" applyFill="1" applyBorder="1" applyProtection="1">
      <protection locked="0"/>
    </xf>
    <xf numFmtId="44" fontId="5" fillId="14" borderId="3" xfId="0" applyNumberFormat="1" applyFont="1" applyFill="1" applyBorder="1" applyProtection="1">
      <protection locked="0"/>
    </xf>
    <xf numFmtId="44" fontId="5" fillId="10" borderId="2" xfId="0" applyNumberFormat="1" applyFont="1" applyFill="1" applyBorder="1" applyProtection="1">
      <protection locked="0"/>
    </xf>
    <xf numFmtId="0" fontId="5" fillId="14" borderId="2" xfId="0" applyFont="1" applyFill="1" applyBorder="1" applyProtection="1">
      <protection locked="0"/>
    </xf>
    <xf numFmtId="0" fontId="5" fillId="15" borderId="1" xfId="2" applyFont="1" applyFill="1" applyBorder="1" applyProtection="1">
      <protection locked="0"/>
    </xf>
    <xf numFmtId="0" fontId="5" fillId="11" borderId="8" xfId="2" applyFont="1" applyFill="1" applyBorder="1" applyProtection="1">
      <protection locked="0"/>
    </xf>
    <xf numFmtId="0" fontId="5" fillId="15" borderId="2" xfId="2" applyFont="1" applyFill="1" applyBorder="1" applyProtection="1">
      <protection locked="0"/>
    </xf>
    <xf numFmtId="44" fontId="5" fillId="11" borderId="2" xfId="0" applyNumberFormat="1" applyFont="1" applyFill="1" applyBorder="1" applyProtection="1">
      <protection locked="0"/>
    </xf>
    <xf numFmtId="0" fontId="5" fillId="15" borderId="2" xfId="0" applyFont="1" applyFill="1" applyBorder="1" applyProtection="1">
      <protection locked="0"/>
    </xf>
    <xf numFmtId="0" fontId="5" fillId="10" borderId="7" xfId="2" applyFont="1" applyFill="1" applyBorder="1" applyProtection="1">
      <protection locked="0"/>
    </xf>
    <xf numFmtId="0" fontId="5" fillId="14" borderId="4" xfId="2" applyFont="1" applyFill="1" applyBorder="1" applyProtection="1">
      <protection locked="0"/>
    </xf>
    <xf numFmtId="44" fontId="5" fillId="10" borderId="12" xfId="0" applyNumberFormat="1" applyFont="1" applyFill="1" applyBorder="1" applyProtection="1">
      <protection locked="0"/>
    </xf>
    <xf numFmtId="0" fontId="5" fillId="14" borderId="4" xfId="0" applyFont="1" applyFill="1" applyBorder="1" applyProtection="1">
      <protection locked="0"/>
    </xf>
  </cellXfs>
  <cellStyles count="5">
    <cellStyle name="20% - Accent3" xfId="2" builtinId="38"/>
    <cellStyle name="Input" xfId="1" builtinId="20"/>
    <cellStyle name="Normal" xfId="0" builtinId="0"/>
    <cellStyle name="Normal 35" xfId="4" xr:uid="{B988D492-01A7-435C-8CBC-BEB2C25DB286}"/>
    <cellStyle name="Style 1" xfId="3" xr:uid="{75C8D770-199E-4D53-B640-B340CFF9DDD2}"/>
  </cellStyles>
  <dxfs count="8">
    <dxf>
      <fill>
        <patternFill patternType="solid">
          <fgColor rgb="FFF4B083"/>
          <bgColor rgb="FFF4B083"/>
        </patternFill>
      </fill>
    </dxf>
    <dxf>
      <fill>
        <patternFill patternType="solid">
          <fgColor rgb="FFF7CAAC"/>
          <bgColor rgb="FFF7CAAC"/>
        </patternFill>
      </fill>
    </dxf>
    <dxf>
      <fill>
        <patternFill>
          <bgColor theme="4" tint="0.79998168889431442"/>
        </patternFill>
      </fill>
    </dxf>
    <dxf>
      <fill>
        <patternFill>
          <bgColor theme="4" tint="0.59996337778862885"/>
        </patternFill>
      </fill>
    </dxf>
    <dxf>
      <fill>
        <patternFill patternType="none">
          <bgColor auto="1"/>
        </patternFill>
      </fill>
    </dxf>
    <dxf>
      <fill>
        <patternFill patternType="solid">
          <fgColor rgb="FFF4B083"/>
          <bgColor rgb="FFF4B083"/>
        </patternFill>
      </fill>
    </dxf>
    <dxf>
      <fill>
        <patternFill patternType="solid">
          <fgColor rgb="FFF7CAAC"/>
          <bgColor rgb="FFF7CAAC"/>
        </patternFill>
      </fill>
    </dxf>
    <dxf>
      <fill>
        <patternFill patternType="solid">
          <fgColor rgb="FFFFFFFF"/>
          <bgColor rgb="FFFFFFFF"/>
        </patternFill>
      </fill>
    </dxf>
  </dxfs>
  <tableStyles count="4" defaultTableStyle="TableStyleMedium2" defaultPivotStyle="PivotStyleLight16">
    <tableStyle name="Projects-style" pivot="0" count="3" xr9:uid="{429FBD5C-4E4F-4550-8B16-81E528A7954B}">
      <tableStyleElement type="headerRow" dxfId="7"/>
      <tableStyleElement type="firstRowStripe" dxfId="6"/>
      <tableStyleElement type="secondRowStripe" dxfId="5"/>
    </tableStyle>
    <tableStyle name="Stripes For Edit" pivot="0" count="3" xr9:uid="{9566A74C-8196-4409-8EAE-874DE21BBA09}">
      <tableStyleElement type="headerRow" dxfId="4"/>
      <tableStyleElement type="firstRowStripe" dxfId="3"/>
      <tableStyleElement type="secondRowStripe" dxfId="2"/>
    </tableStyle>
    <tableStyle name="Table Style 1" pivot="0" count="0" xr9:uid="{2818B56C-C1BB-4724-9AB6-E4F9DAFD991C}"/>
    <tableStyle name="Total Income &amp; Dept. Funding-style" pivot="0" count="2" xr9:uid="{E6D5EFD1-0C12-49D4-9D6C-53B8300BB0E6}">
      <tableStyleElement type="firstRowStripe" dxfId="1"/>
      <tableStyleElement type="secondRowStripe" dxfId="0"/>
    </tableStyle>
  </tableStyles>
  <colors>
    <mruColors>
      <color rgb="FF44536A"/>
      <color rgb="FFA6192E"/>
      <color rgb="FFF2DE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Distribution of Expenses for 2025-26</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'Active Summary'!$G$33</c:f>
              <c:strCache>
                <c:ptCount val="1"/>
                <c:pt idx="0">
                  <c:v>Projected </c:v>
                </c:pt>
              </c:strCache>
            </c:strRef>
          </c:tx>
          <c:spPr>
            <a:solidFill>
              <a:schemeClr val="accent1"/>
            </a:solidFill>
            <a:ln>
              <a:noFill/>
            </a:ln>
            <a:effectLst/>
          </c:spPr>
          <c:invertIfNegative val="0"/>
          <c:cat>
            <c:strRef>
              <c:f>'Active Summary'!$F$34:$F$46</c:f>
              <c:strCache>
                <c:ptCount val="13"/>
                <c:pt idx="0">
                  <c:v>Marketing/Communication</c:v>
                </c:pt>
                <c:pt idx="1">
                  <c:v>Clothing/team spirit </c:v>
                </c:pt>
                <c:pt idx="2">
                  <c:v>Swag (pins, stickers, etc.)</c:v>
                </c:pt>
                <c:pt idx="3">
                  <c:v>Speaker/Training Fees</c:v>
                </c:pt>
                <c:pt idx="4">
                  <c:v>Workshop Supplies</c:v>
                </c:pt>
                <c:pt idx="5">
                  <c:v>Thank You Gifts</c:v>
                </c:pt>
                <c:pt idx="6">
                  <c:v>Food &amp; Drinks (excluding alcohol)</c:v>
                </c:pt>
                <c:pt idx="7">
                  <c:v>Rentals: Venue </c:v>
                </c:pt>
                <c:pt idx="8">
                  <c:v>Rentals: Table, Equipment</c:v>
                </c:pt>
                <c:pt idx="9">
                  <c:v>Photography</c:v>
                </c:pt>
                <c:pt idx="10">
                  <c:v>Parking</c:v>
                </c:pt>
                <c:pt idx="11">
                  <c:v>Catering Supplies </c:v>
                </c:pt>
                <c:pt idx="12">
                  <c:v>Total </c:v>
                </c:pt>
              </c:strCache>
            </c:strRef>
          </c:cat>
          <c:val>
            <c:numRef>
              <c:f>'Active Summary'!$G$34:$G$46</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519C-4D17-91FF-A66C71C8651F}"/>
            </c:ext>
          </c:extLst>
        </c:ser>
        <c:ser>
          <c:idx val="1"/>
          <c:order val="1"/>
          <c:tx>
            <c:strRef>
              <c:f>'Active Summary'!$H$33</c:f>
              <c:strCache>
                <c:ptCount val="1"/>
                <c:pt idx="0">
                  <c:v>Not Submitted </c:v>
                </c:pt>
              </c:strCache>
            </c:strRef>
          </c:tx>
          <c:spPr>
            <a:solidFill>
              <a:schemeClr val="accent2"/>
            </a:solidFill>
            <a:ln>
              <a:noFill/>
            </a:ln>
            <a:effectLst/>
          </c:spPr>
          <c:invertIfNegative val="0"/>
          <c:cat>
            <c:strRef>
              <c:f>'Active Summary'!$F$34:$F$46</c:f>
              <c:strCache>
                <c:ptCount val="13"/>
                <c:pt idx="0">
                  <c:v>Marketing/Communication</c:v>
                </c:pt>
                <c:pt idx="1">
                  <c:v>Clothing/team spirit </c:v>
                </c:pt>
                <c:pt idx="2">
                  <c:v>Swag (pins, stickers, etc.)</c:v>
                </c:pt>
                <c:pt idx="3">
                  <c:v>Speaker/Training Fees</c:v>
                </c:pt>
                <c:pt idx="4">
                  <c:v>Workshop Supplies</c:v>
                </c:pt>
                <c:pt idx="5">
                  <c:v>Thank You Gifts</c:v>
                </c:pt>
                <c:pt idx="6">
                  <c:v>Food &amp; Drinks (excluding alcohol)</c:v>
                </c:pt>
                <c:pt idx="7">
                  <c:v>Rentals: Venue </c:v>
                </c:pt>
                <c:pt idx="8">
                  <c:v>Rentals: Table, Equipment</c:v>
                </c:pt>
                <c:pt idx="9">
                  <c:v>Photography</c:v>
                </c:pt>
                <c:pt idx="10">
                  <c:v>Parking</c:v>
                </c:pt>
                <c:pt idx="11">
                  <c:v>Catering Supplies </c:v>
                </c:pt>
                <c:pt idx="12">
                  <c:v>Total </c:v>
                </c:pt>
              </c:strCache>
            </c:strRef>
          </c:cat>
          <c:val>
            <c:numRef>
              <c:f>'Active Summary'!$H$34:$H$46</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519C-4D17-91FF-A66C71C8651F}"/>
            </c:ext>
          </c:extLst>
        </c:ser>
        <c:ser>
          <c:idx val="2"/>
          <c:order val="2"/>
          <c:tx>
            <c:strRef>
              <c:f>'Active Summary'!$I$33</c:f>
              <c:strCache>
                <c:ptCount val="1"/>
                <c:pt idx="0">
                  <c:v>Waiting for Approval</c:v>
                </c:pt>
              </c:strCache>
            </c:strRef>
          </c:tx>
          <c:spPr>
            <a:solidFill>
              <a:schemeClr val="accent3"/>
            </a:solidFill>
            <a:ln>
              <a:noFill/>
            </a:ln>
            <a:effectLst/>
          </c:spPr>
          <c:invertIfNegative val="0"/>
          <c:cat>
            <c:strRef>
              <c:f>'Active Summary'!$F$34:$F$46</c:f>
              <c:strCache>
                <c:ptCount val="13"/>
                <c:pt idx="0">
                  <c:v>Marketing/Communication</c:v>
                </c:pt>
                <c:pt idx="1">
                  <c:v>Clothing/team spirit </c:v>
                </c:pt>
                <c:pt idx="2">
                  <c:v>Swag (pins, stickers, etc.)</c:v>
                </c:pt>
                <c:pt idx="3">
                  <c:v>Speaker/Training Fees</c:v>
                </c:pt>
                <c:pt idx="4">
                  <c:v>Workshop Supplies</c:v>
                </c:pt>
                <c:pt idx="5">
                  <c:v>Thank You Gifts</c:v>
                </c:pt>
                <c:pt idx="6">
                  <c:v>Food &amp; Drinks (excluding alcohol)</c:v>
                </c:pt>
                <c:pt idx="7">
                  <c:v>Rentals: Venue </c:v>
                </c:pt>
                <c:pt idx="8">
                  <c:v>Rentals: Table, Equipment</c:v>
                </c:pt>
                <c:pt idx="9">
                  <c:v>Photography</c:v>
                </c:pt>
                <c:pt idx="10">
                  <c:v>Parking</c:v>
                </c:pt>
                <c:pt idx="11">
                  <c:v>Catering Supplies </c:v>
                </c:pt>
                <c:pt idx="12">
                  <c:v>Total </c:v>
                </c:pt>
              </c:strCache>
            </c:strRef>
          </c:cat>
          <c:val>
            <c:numRef>
              <c:f>'Active Summary'!$I$34:$I$46</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519C-4D17-91FF-A66C71C8651F}"/>
            </c:ext>
          </c:extLst>
        </c:ser>
        <c:ser>
          <c:idx val="3"/>
          <c:order val="3"/>
          <c:tx>
            <c:strRef>
              <c:f>'Active Summary'!$J$33</c:f>
              <c:strCache>
                <c:ptCount val="1"/>
                <c:pt idx="0">
                  <c:v>Submitted </c:v>
                </c:pt>
              </c:strCache>
            </c:strRef>
          </c:tx>
          <c:spPr>
            <a:solidFill>
              <a:schemeClr val="accent4"/>
            </a:solidFill>
            <a:ln>
              <a:noFill/>
            </a:ln>
            <a:effectLst/>
          </c:spPr>
          <c:invertIfNegative val="0"/>
          <c:cat>
            <c:strRef>
              <c:f>'Active Summary'!$F$34:$F$46</c:f>
              <c:strCache>
                <c:ptCount val="13"/>
                <c:pt idx="0">
                  <c:v>Marketing/Communication</c:v>
                </c:pt>
                <c:pt idx="1">
                  <c:v>Clothing/team spirit </c:v>
                </c:pt>
                <c:pt idx="2">
                  <c:v>Swag (pins, stickers, etc.)</c:v>
                </c:pt>
                <c:pt idx="3">
                  <c:v>Speaker/Training Fees</c:v>
                </c:pt>
                <c:pt idx="4">
                  <c:v>Workshop Supplies</c:v>
                </c:pt>
                <c:pt idx="5">
                  <c:v>Thank You Gifts</c:v>
                </c:pt>
                <c:pt idx="6">
                  <c:v>Food &amp; Drinks (excluding alcohol)</c:v>
                </c:pt>
                <c:pt idx="7">
                  <c:v>Rentals: Venue </c:v>
                </c:pt>
                <c:pt idx="8">
                  <c:v>Rentals: Table, Equipment</c:v>
                </c:pt>
                <c:pt idx="9">
                  <c:v>Photography</c:v>
                </c:pt>
                <c:pt idx="10">
                  <c:v>Parking</c:v>
                </c:pt>
                <c:pt idx="11">
                  <c:v>Catering Supplies </c:v>
                </c:pt>
                <c:pt idx="12">
                  <c:v>Total </c:v>
                </c:pt>
              </c:strCache>
            </c:strRef>
          </c:cat>
          <c:val>
            <c:numRef>
              <c:f>'Active Summary'!$J$34:$J$46</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3-519C-4D17-91FF-A66C71C8651F}"/>
            </c:ext>
          </c:extLst>
        </c:ser>
        <c:dLbls>
          <c:showLegendKey val="0"/>
          <c:showVal val="0"/>
          <c:showCatName val="0"/>
          <c:showSerName val="0"/>
          <c:showPercent val="0"/>
          <c:showBubbleSize val="0"/>
        </c:dLbls>
        <c:gapWidth val="219"/>
        <c:overlap val="-27"/>
        <c:axId val="1444818592"/>
        <c:axId val="1444819424"/>
      </c:barChart>
      <c:catAx>
        <c:axId val="14448185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44819424"/>
        <c:crosses val="autoZero"/>
        <c:auto val="1"/>
        <c:lblAlgn val="ctr"/>
        <c:lblOffset val="100"/>
        <c:noMultiLvlLbl val="0"/>
      </c:catAx>
      <c:valAx>
        <c:axId val="144481942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448185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171449</xdr:colOff>
      <xdr:row>24</xdr:row>
      <xdr:rowOff>38100</xdr:rowOff>
    </xdr:from>
    <xdr:to>
      <xdr:col>4</xdr:col>
      <xdr:colOff>819149</xdr:colOff>
      <xdr:row>42</xdr:row>
      <xdr:rowOff>147637</xdr:rowOff>
    </xdr:to>
    <xdr:graphicFrame macro="">
      <xdr:nvGraphicFramePr>
        <xdr:cNvPr id="4" name="Chart 3">
          <a:extLst>
            <a:ext uri="{FF2B5EF4-FFF2-40B4-BE49-F238E27FC236}">
              <a16:creationId xmlns:a16="http://schemas.microsoft.com/office/drawing/2014/main" id="{E31C2602-D4D1-4DDB-A546-16D696F1E9E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30D93-1EC9-4E0C-B297-BE6D2478DCF4}">
  <sheetPr>
    <tabColor theme="1"/>
  </sheetPr>
  <dimension ref="A1:L46"/>
  <sheetViews>
    <sheetView showGridLines="0" tabSelected="1" workbookViewId="0">
      <selection activeCell="C18" sqref="C18:C20"/>
    </sheetView>
  </sheetViews>
  <sheetFormatPr defaultRowHeight="15" x14ac:dyDescent="0.25"/>
  <cols>
    <col min="1" max="1" width="4.28515625" style="5" customWidth="1"/>
    <col min="2" max="2" width="37.28515625" style="5" customWidth="1"/>
    <col min="3" max="3" width="35.28515625" style="5" customWidth="1"/>
    <col min="4" max="4" width="30.7109375" style="5" customWidth="1"/>
    <col min="5" max="5" width="24.42578125" style="5" customWidth="1"/>
    <col min="6" max="6" width="30.5703125" style="5" customWidth="1"/>
    <col min="7" max="7" width="29.85546875" style="5" customWidth="1"/>
    <col min="8" max="8" width="23.28515625" style="5" customWidth="1"/>
    <col min="9" max="9" width="21.42578125" style="5" customWidth="1"/>
    <col min="10" max="10" width="13.5703125" style="5" customWidth="1"/>
    <col min="11" max="11" width="20" style="5" customWidth="1"/>
    <col min="12" max="13" width="9.140625" style="5" customWidth="1"/>
    <col min="14" max="16384" width="9.140625" style="5"/>
  </cols>
  <sheetData>
    <row r="1" spans="2:12" ht="15.75" thickBot="1" x14ac:dyDescent="0.3"/>
    <row r="2" spans="2:12" ht="36.75" thickBot="1" x14ac:dyDescent="0.6">
      <c r="B2" s="1" t="s">
        <v>82</v>
      </c>
      <c r="E2" s="60" t="s">
        <v>129</v>
      </c>
      <c r="F2" s="61">
        <v>45894</v>
      </c>
      <c r="G2" s="6" t="s">
        <v>38</v>
      </c>
      <c r="H2" s="7" t="s">
        <v>39</v>
      </c>
      <c r="I2" s="8" t="s">
        <v>40</v>
      </c>
      <c r="J2" s="9" t="s">
        <v>41</v>
      </c>
      <c r="K2" s="10" t="s">
        <v>42</v>
      </c>
    </row>
    <row r="3" spans="2:12" ht="15" customHeight="1" x14ac:dyDescent="0.55000000000000004">
      <c r="B3" s="1"/>
      <c r="G3" s="11"/>
      <c r="H3" s="12"/>
      <c r="I3" s="12"/>
      <c r="J3" s="12"/>
      <c r="K3" s="12"/>
    </row>
    <row r="4" spans="2:12" ht="15" customHeight="1" x14ac:dyDescent="0.25">
      <c r="B4" s="142" t="s">
        <v>137</v>
      </c>
      <c r="C4" s="143"/>
      <c r="D4" s="143"/>
      <c r="E4" s="143"/>
      <c r="F4" s="144"/>
      <c r="G4" s="11"/>
      <c r="H4" s="12"/>
      <c r="I4" s="12"/>
      <c r="J4" s="12"/>
      <c r="K4" s="12"/>
    </row>
    <row r="5" spans="2:12" ht="36" customHeight="1" x14ac:dyDescent="0.25">
      <c r="B5" s="145"/>
      <c r="C5" s="146"/>
      <c r="D5" s="146"/>
      <c r="E5" s="146"/>
      <c r="F5" s="147"/>
      <c r="G5" s="11"/>
      <c r="H5" s="12"/>
      <c r="I5" s="12"/>
      <c r="J5" s="12"/>
      <c r="K5" s="12"/>
    </row>
    <row r="7" spans="2:12" x14ac:dyDescent="0.25">
      <c r="B7" s="13" t="s">
        <v>88</v>
      </c>
      <c r="C7" s="14"/>
      <c r="E7" s="148"/>
      <c r="F7" s="148"/>
    </row>
    <row r="8" spans="2:12" x14ac:dyDescent="0.25">
      <c r="B8" s="13" t="s">
        <v>89</v>
      </c>
      <c r="C8" s="15"/>
      <c r="E8" s="18"/>
      <c r="F8" s="18"/>
    </row>
    <row r="9" spans="2:12" x14ac:dyDescent="0.25">
      <c r="B9" s="13" t="s">
        <v>90</v>
      </c>
      <c r="C9" s="16"/>
      <c r="E9" s="17"/>
      <c r="F9" s="18"/>
    </row>
    <row r="10" spans="2:12" ht="30" x14ac:dyDescent="0.25">
      <c r="B10" s="13" t="s">
        <v>27</v>
      </c>
      <c r="C10" s="14"/>
      <c r="E10" s="19" t="s">
        <v>34</v>
      </c>
      <c r="F10" s="20" t="s">
        <v>33</v>
      </c>
      <c r="G10" s="21" t="s">
        <v>66</v>
      </c>
      <c r="H10" s="22" t="s">
        <v>48</v>
      </c>
      <c r="I10" s="23" t="s">
        <v>62</v>
      </c>
      <c r="J10" s="24" t="s">
        <v>63</v>
      </c>
      <c r="K10" s="23" t="s">
        <v>59</v>
      </c>
      <c r="L10" s="23" t="s">
        <v>0</v>
      </c>
    </row>
    <row r="11" spans="2:12" x14ac:dyDescent="0.25">
      <c r="B11" s="25"/>
      <c r="C11" s="26"/>
      <c r="E11" s="170" t="str" cm="1">
        <f t="array" ref="E11:E17">Revenue!B6:B12</f>
        <v>APSC Account</v>
      </c>
      <c r="F11" s="27" t="s">
        <v>35</v>
      </c>
      <c r="G11" s="28" t="s">
        <v>37</v>
      </c>
      <c r="H11" s="29" t="s">
        <v>52</v>
      </c>
      <c r="I11" s="30" t="s">
        <v>43</v>
      </c>
      <c r="J11" s="30" t="s">
        <v>28</v>
      </c>
      <c r="K11" s="31" t="s">
        <v>1</v>
      </c>
      <c r="L11" s="32">
        <v>1</v>
      </c>
    </row>
    <row r="12" spans="2:12" ht="15" customHeight="1" x14ac:dyDescent="0.25">
      <c r="B12" s="149" t="s">
        <v>91</v>
      </c>
      <c r="C12" s="173" t="s">
        <v>92</v>
      </c>
      <c r="E12" s="171">
        <v>0</v>
      </c>
      <c r="F12" s="33" t="s">
        <v>18</v>
      </c>
      <c r="G12" s="34" t="s">
        <v>68</v>
      </c>
      <c r="H12" s="35" t="s">
        <v>54</v>
      </c>
      <c r="I12" s="36" t="s">
        <v>56</v>
      </c>
      <c r="J12" s="36" t="s">
        <v>65</v>
      </c>
      <c r="K12" s="37" t="s">
        <v>2</v>
      </c>
      <c r="L12" s="38">
        <v>1.34</v>
      </c>
    </row>
    <row r="13" spans="2:12" x14ac:dyDescent="0.25">
      <c r="B13" s="150"/>
      <c r="C13" s="173"/>
      <c r="E13" s="170">
        <v>0</v>
      </c>
      <c r="F13" s="27" t="s">
        <v>36</v>
      </c>
      <c r="G13" s="28" t="s">
        <v>69</v>
      </c>
      <c r="H13" s="29" t="s">
        <v>55</v>
      </c>
      <c r="I13" s="30" t="s">
        <v>25</v>
      </c>
      <c r="J13" s="30" t="s">
        <v>64</v>
      </c>
      <c r="K13" s="31" t="s">
        <v>3</v>
      </c>
      <c r="L13" s="32">
        <v>1.43</v>
      </c>
    </row>
    <row r="14" spans="2:12" x14ac:dyDescent="0.25">
      <c r="B14" s="150"/>
      <c r="C14" s="173"/>
      <c r="E14" s="171">
        <v>0</v>
      </c>
      <c r="F14" s="39" t="s">
        <v>19</v>
      </c>
      <c r="G14" s="34" t="s">
        <v>70</v>
      </c>
      <c r="H14" s="35" t="s">
        <v>53</v>
      </c>
      <c r="I14" s="36"/>
      <c r="K14" s="37" t="s">
        <v>4</v>
      </c>
      <c r="L14" s="38">
        <v>1.67</v>
      </c>
    </row>
    <row r="15" spans="2:12" x14ac:dyDescent="0.25">
      <c r="B15" s="150"/>
      <c r="C15" s="174"/>
      <c r="E15" s="170">
        <v>0</v>
      </c>
      <c r="G15" s="28" t="s">
        <v>71</v>
      </c>
      <c r="K15" s="31" t="s">
        <v>5</v>
      </c>
      <c r="L15" s="32">
        <v>0.89</v>
      </c>
    </row>
    <row r="16" spans="2:12" x14ac:dyDescent="0.25">
      <c r="B16" s="150"/>
      <c r="C16" s="175"/>
      <c r="E16" s="171">
        <v>0</v>
      </c>
      <c r="G16" s="34" t="s">
        <v>72</v>
      </c>
      <c r="K16" s="37" t="s">
        <v>6</v>
      </c>
      <c r="L16" s="38">
        <v>0.17</v>
      </c>
    </row>
    <row r="17" spans="1:12" ht="30" x14ac:dyDescent="0.25">
      <c r="B17" s="150"/>
      <c r="C17" s="176"/>
      <c r="E17" s="172">
        <v>0</v>
      </c>
      <c r="G17" s="28" t="s">
        <v>73</v>
      </c>
      <c r="K17" s="40" t="s">
        <v>7</v>
      </c>
      <c r="L17" s="32">
        <v>0.19</v>
      </c>
    </row>
    <row r="18" spans="1:12" x14ac:dyDescent="0.25">
      <c r="B18" s="150"/>
      <c r="C18" s="174"/>
      <c r="E18" s="18"/>
      <c r="G18" s="34" t="s">
        <v>78</v>
      </c>
    </row>
    <row r="19" spans="1:12" x14ac:dyDescent="0.25">
      <c r="B19" s="150"/>
      <c r="C19" s="175"/>
      <c r="E19" s="18"/>
      <c r="G19" s="28" t="s">
        <v>77</v>
      </c>
    </row>
    <row r="20" spans="1:12" x14ac:dyDescent="0.25">
      <c r="B20" s="150"/>
      <c r="C20" s="176"/>
      <c r="E20" s="18"/>
      <c r="G20" s="34" t="s">
        <v>74</v>
      </c>
    </row>
    <row r="21" spans="1:12" x14ac:dyDescent="0.25">
      <c r="B21" s="41"/>
      <c r="E21" s="18"/>
      <c r="G21" s="28" t="s">
        <v>75</v>
      </c>
    </row>
    <row r="22" spans="1:12" x14ac:dyDescent="0.25">
      <c r="E22" s="18"/>
      <c r="G22" s="42" t="s">
        <v>76</v>
      </c>
    </row>
    <row r="23" spans="1:12" x14ac:dyDescent="0.25">
      <c r="A23" s="18"/>
      <c r="B23" s="18"/>
      <c r="C23" s="18"/>
      <c r="D23" s="18"/>
    </row>
    <row r="24" spans="1:12" ht="18.75" x14ac:dyDescent="0.3">
      <c r="A24" s="18"/>
      <c r="B24" s="3"/>
      <c r="C24" s="140"/>
      <c r="D24" s="140"/>
      <c r="F24" s="2" t="s">
        <v>30</v>
      </c>
    </row>
    <row r="25" spans="1:12" x14ac:dyDescent="0.25">
      <c r="A25" s="18"/>
      <c r="B25" s="139"/>
      <c r="C25" s="139"/>
      <c r="D25" s="139"/>
      <c r="F25" s="43" t="s">
        <v>31</v>
      </c>
      <c r="G25" s="43" t="s">
        <v>44</v>
      </c>
      <c r="H25" s="44" t="s">
        <v>45</v>
      </c>
    </row>
    <row r="26" spans="1:12" x14ac:dyDescent="0.25">
      <c r="A26" s="18"/>
      <c r="B26" s="18"/>
      <c r="C26" s="18"/>
      <c r="D26" s="18"/>
      <c r="F26" s="27" t="str" cm="1">
        <f t="array" ref="F26:F29">F11:F14</f>
        <v>Account Carry Over</v>
      </c>
      <c r="G26" s="45">
        <f>SUMIFS(Revenue!$G$17:$G$55,Revenue!$D$17:$D$55,'Active Summary'!$F26,Revenue!$C$17:$C$55,'Active Summary'!$J$11)</f>
        <v>0</v>
      </c>
      <c r="H26" s="46">
        <f>SUMIFS(Revenue!$G$17:$G$55,Revenue!$D$17:$D$55,'Active Summary'!$F26,Revenue!$C$17:$C$55,$J$13)</f>
        <v>0</v>
      </c>
    </row>
    <row r="27" spans="1:12" x14ac:dyDescent="0.25">
      <c r="A27" s="18"/>
      <c r="B27" s="18"/>
      <c r="C27" s="18"/>
      <c r="D27" s="18"/>
      <c r="F27" s="33" t="str">
        <v>PAF</v>
      </c>
      <c r="G27" s="47">
        <f>SUMIFS(Revenue!$G$17:$G$55,Revenue!$D$17:$D$55,'Active Summary'!$F27,Revenue!$C$17:$C$55,'Active Summary'!$J$11)</f>
        <v>0</v>
      </c>
      <c r="H27" s="48">
        <f>SUMIFS(Revenue!$G$17:$G$55,Revenue!$D$17:$D$55,'Active Summary'!$F27,Revenue!$C$17:$C$55,$J$13)</f>
        <v>0</v>
      </c>
    </row>
    <row r="28" spans="1:12" x14ac:dyDescent="0.25">
      <c r="A28" s="18"/>
      <c r="B28" s="18"/>
      <c r="C28" s="18"/>
      <c r="D28" s="18"/>
      <c r="F28" s="27" t="str">
        <v xml:space="preserve">Sponsorship </v>
      </c>
      <c r="G28" s="45">
        <f>SUMIFS(Revenue!$G$17:$G$55,Revenue!$D$17:$D$55,'Active Summary'!$F28,Revenue!$C$17:$C$55,'Active Summary'!$J$11)</f>
        <v>0</v>
      </c>
      <c r="H28" s="46">
        <f>SUMIFS(Revenue!$G$17:$G$55,Revenue!$D$17:$D$55,'Active Summary'!$F28,Revenue!$C$17:$C$55,$J$13)</f>
        <v>0</v>
      </c>
    </row>
    <row r="29" spans="1:12" x14ac:dyDescent="0.25">
      <c r="A29" s="18"/>
      <c r="B29" s="18"/>
      <c r="C29" s="18"/>
      <c r="D29" s="18"/>
      <c r="F29" s="39" t="str">
        <v xml:space="preserve">Other </v>
      </c>
      <c r="G29" s="49">
        <f>SUMIFS(Revenue!$G$17:$G$55,Revenue!$D$17:$D$55,'Active Summary'!$F29,Revenue!$C$17:$C$55,'Active Summary'!$J$11)</f>
        <v>0</v>
      </c>
      <c r="H29" s="50">
        <f>SUMIFS(Revenue!$G$17:$G$55,Revenue!$D$17:$D$55,'Active Summary'!$F29,Revenue!$C$17:$C$55,$J$13)</f>
        <v>0</v>
      </c>
    </row>
    <row r="30" spans="1:12" x14ac:dyDescent="0.25">
      <c r="A30" s="18"/>
      <c r="B30" s="18"/>
      <c r="C30" s="18"/>
      <c r="D30" s="18"/>
      <c r="F30" s="51" t="s">
        <v>46</v>
      </c>
      <c r="G30" s="52">
        <f>SUM(G26:G29)</f>
        <v>0</v>
      </c>
      <c r="H30" s="52">
        <f>SUM(H26:H29)</f>
        <v>0</v>
      </c>
    </row>
    <row r="31" spans="1:12" x14ac:dyDescent="0.25">
      <c r="A31" s="18"/>
      <c r="B31" s="18"/>
      <c r="C31" s="18"/>
      <c r="D31" s="18"/>
    </row>
    <row r="32" spans="1:12" ht="18.75" x14ac:dyDescent="0.3">
      <c r="A32" s="18"/>
      <c r="B32" s="18"/>
      <c r="C32" s="18"/>
      <c r="D32" s="18"/>
      <c r="F32" s="2" t="s">
        <v>47</v>
      </c>
    </row>
    <row r="33" spans="1:10" x14ac:dyDescent="0.25">
      <c r="A33" s="18"/>
      <c r="B33" s="18"/>
      <c r="C33" s="141"/>
      <c r="D33" s="18"/>
      <c r="F33" s="43" t="s">
        <v>26</v>
      </c>
      <c r="G33" s="43" t="s">
        <v>28</v>
      </c>
      <c r="H33" s="43" t="s">
        <v>29</v>
      </c>
      <c r="I33" s="43" t="s">
        <v>56</v>
      </c>
      <c r="J33" s="44" t="s">
        <v>57</v>
      </c>
    </row>
    <row r="34" spans="1:10" x14ac:dyDescent="0.25">
      <c r="A34" s="18"/>
      <c r="B34" s="18"/>
      <c r="C34" s="18"/>
      <c r="D34" s="18"/>
      <c r="F34" s="27" t="str" cm="1">
        <f t="array" ref="F34:F45">G11:G22</f>
        <v>Marketing/Communication</v>
      </c>
      <c r="G34" s="45">
        <f>SUMIF(Expenses!$C$8:$C$185, F34,Expenses!$F$8:$F$185)</f>
        <v>0</v>
      </c>
      <c r="H34" s="53">
        <f>SUMIFS(Expenses!$F$8:$F$185,Expenses!$C$8:$C$185,'Active Summary'!$F34,Expenses!$N$8:$N$185,$I$11)</f>
        <v>0</v>
      </c>
      <c r="I34" s="53">
        <f>SUMIFS(Expenses!$O$8:$O$185,Expenses!$C$8:$C$185,'Active Summary'!$F34,Expenses!$N$8:$N$185,$I$12)</f>
        <v>0</v>
      </c>
      <c r="J34" s="54">
        <f>SUMIFS(Expenses!$O$8:$O$185,Expenses!$C$8:$C$185,'Active Summary'!$F34,Expenses!$N$8:$N$185,$I$13)</f>
        <v>0</v>
      </c>
    </row>
    <row r="35" spans="1:10" x14ac:dyDescent="0.25">
      <c r="A35" s="18"/>
      <c r="B35" s="18"/>
      <c r="C35" s="18"/>
      <c r="D35" s="18"/>
      <c r="F35" s="33" t="str">
        <v xml:space="preserve">Clothing/team spirit </v>
      </c>
      <c r="G35" s="47">
        <f>SUMIF(Expenses!$C$8:$C$185, F35,Expenses!$F$8:$F$185)</f>
        <v>0</v>
      </c>
      <c r="H35" s="55">
        <f>SUMIFS(Expenses!$F$8:$F$185,Expenses!$C$8:$C$185,'Active Summary'!$F35,Expenses!$N$8:$N$185,$I$11)</f>
        <v>0</v>
      </c>
      <c r="I35" s="55">
        <f>SUMIFS(Expenses!$O$8:$O$185,Expenses!$C$8:$C$185,'Active Summary'!$F35,Expenses!$N$8:$N$185,$I$12)</f>
        <v>0</v>
      </c>
      <c r="J35" s="56">
        <f>SUMIFS(Expenses!$O$8:$O$185,Expenses!$C$8:$C$185,'Active Summary'!$F35,Expenses!$N$8:$N$185,$I$13)</f>
        <v>0</v>
      </c>
    </row>
    <row r="36" spans="1:10" x14ac:dyDescent="0.25">
      <c r="A36" s="18"/>
      <c r="B36" s="18"/>
      <c r="C36" s="18"/>
      <c r="D36" s="18"/>
      <c r="F36" s="27" t="str">
        <v>Swag (pins, stickers, etc.)</v>
      </c>
      <c r="G36" s="45">
        <f>SUMIF(Expenses!$C$8:$C$185, F36,Expenses!$F$8:$F$185)</f>
        <v>0</v>
      </c>
      <c r="H36" s="53">
        <f>SUMIFS(Expenses!$F$8:$F$185,Expenses!$C$8:$C$185,'Active Summary'!$F36,Expenses!$N$8:$N$185,$I$11)</f>
        <v>0</v>
      </c>
      <c r="I36" s="53">
        <f>SUMIFS(Expenses!$O$8:$O$185,Expenses!$C$8:$C$185,'Active Summary'!$F36,Expenses!$N$8:$N$185,$I$12)</f>
        <v>0</v>
      </c>
      <c r="J36" s="54">
        <f>SUMIFS(Expenses!$O$8:$O$185,Expenses!$C$8:$C$185,'Active Summary'!$F36,Expenses!$N$8:$N$185,$I$13)</f>
        <v>0</v>
      </c>
    </row>
    <row r="37" spans="1:10" x14ac:dyDescent="0.25">
      <c r="A37" s="18"/>
      <c r="B37" s="18"/>
      <c r="C37" s="18"/>
      <c r="D37" s="18"/>
      <c r="F37" s="33" t="str">
        <v>Speaker/Training Fees</v>
      </c>
      <c r="G37" s="47">
        <f>SUMIF(Expenses!$C$8:$C$185, F37,Expenses!$F$8:$F$185)</f>
        <v>0</v>
      </c>
      <c r="H37" s="55">
        <f>SUMIFS(Expenses!$F$8:$F$185,Expenses!$C$8:$C$185,'Active Summary'!$F37,Expenses!$N$8:$N$185,$I$11)</f>
        <v>0</v>
      </c>
      <c r="I37" s="55">
        <f>SUMIFS(Expenses!$O$8:$O$185,Expenses!$C$8:$C$185,'Active Summary'!$F37,Expenses!$N$8:$N$185,$I$12)</f>
        <v>0</v>
      </c>
      <c r="J37" s="56">
        <f>SUMIFS(Expenses!$O$8:$O$185,Expenses!$C$8:$C$185,'Active Summary'!$F37,Expenses!$N$8:$N$185,$I$13)</f>
        <v>0</v>
      </c>
    </row>
    <row r="38" spans="1:10" x14ac:dyDescent="0.25">
      <c r="A38" s="18"/>
      <c r="B38" s="18"/>
      <c r="C38" s="18"/>
      <c r="D38" s="18"/>
      <c r="F38" s="27" t="str">
        <v>Workshop Supplies</v>
      </c>
      <c r="G38" s="45">
        <f>SUMIF(Expenses!$C$8:$C$185, F38,Expenses!$F$8:$F$185)</f>
        <v>0</v>
      </c>
      <c r="H38" s="53">
        <f>SUMIFS(Expenses!$F$8:$F$185,Expenses!$C$8:$C$185,'Active Summary'!$F38,Expenses!$N$8:$N$185,$I$11)</f>
        <v>0</v>
      </c>
      <c r="I38" s="53">
        <f>SUMIFS(Expenses!$O$8:$O$185,Expenses!$C$8:$C$185,'Active Summary'!$F38,Expenses!$N$8:$N$185,$I$12)</f>
        <v>0</v>
      </c>
      <c r="J38" s="54">
        <f>SUMIFS(Expenses!$O$8:$O$185,Expenses!$C$8:$C$185,'Active Summary'!$F38,Expenses!$N$8:$N$185,$I$13)</f>
        <v>0</v>
      </c>
    </row>
    <row r="39" spans="1:10" x14ac:dyDescent="0.25">
      <c r="F39" s="33" t="str">
        <v>Thank You Gifts</v>
      </c>
      <c r="G39" s="47">
        <f>SUMIF(Expenses!$C$8:$C$185, F39,Expenses!$F$8:$F$185)</f>
        <v>0</v>
      </c>
      <c r="H39" s="55">
        <f>SUMIFS(Expenses!$F$8:$F$185,Expenses!$C$8:$C$185,'Active Summary'!$F39,Expenses!$N$8:$N$185,$I$11)</f>
        <v>0</v>
      </c>
      <c r="I39" s="55">
        <f>SUMIFS(Expenses!$O$8:$O$185,Expenses!$C$8:$C$185,'Active Summary'!$F39,Expenses!$N$8:$N$185,$I$12)</f>
        <v>0</v>
      </c>
      <c r="J39" s="56">
        <f>SUMIFS(Expenses!$O$8:$O$185,Expenses!$C$8:$C$185,'Active Summary'!$F39,Expenses!$N$8:$N$185,$I$13)</f>
        <v>0</v>
      </c>
    </row>
    <row r="40" spans="1:10" x14ac:dyDescent="0.25">
      <c r="F40" s="27" t="str">
        <v>Food &amp; Drinks (excluding alcohol)</v>
      </c>
      <c r="G40" s="45">
        <f>SUMIF(Expenses!$C$8:$C$185, F40,Expenses!$F$8:$F$185)</f>
        <v>0</v>
      </c>
      <c r="H40" s="53">
        <f>SUMIFS(Expenses!$F$8:$F$185,Expenses!$C$8:$C$185,'Active Summary'!$F40,Expenses!$N$8:$N$185,$I$11)</f>
        <v>0</v>
      </c>
      <c r="I40" s="53">
        <f>SUMIFS(Expenses!$O$8:$O$185,Expenses!$C$8:$C$185,'Active Summary'!$F40,Expenses!$N$8:$N$185,$I$12)</f>
        <v>0</v>
      </c>
      <c r="J40" s="54">
        <f>SUMIFS(Expenses!$O$8:$O$185,Expenses!$C$8:$C$185,'Active Summary'!$F40,Expenses!$N$8:$N$185,$I$13)</f>
        <v>0</v>
      </c>
    </row>
    <row r="41" spans="1:10" x14ac:dyDescent="0.25">
      <c r="F41" s="33" t="str">
        <v xml:space="preserve">Rentals: Venue </v>
      </c>
      <c r="G41" s="47">
        <f>SUMIF(Expenses!$C$8:$C$185, F41,Expenses!$F$8:$F$185)</f>
        <v>0</v>
      </c>
      <c r="H41" s="55">
        <f>SUMIFS(Expenses!$F$8:$F$185,Expenses!$C$8:$C$185,'Active Summary'!$F41,Expenses!$N$8:$N$185,$I$11)</f>
        <v>0</v>
      </c>
      <c r="I41" s="55">
        <f>SUMIFS(Expenses!$O$8:$O$185,Expenses!$C$8:$C$185,'Active Summary'!$F41,Expenses!$N$8:$N$185,$I$12)</f>
        <v>0</v>
      </c>
      <c r="J41" s="56">
        <f>SUMIFS(Expenses!$O$8:$O$185,Expenses!$C$8:$C$185,'Active Summary'!$F41,Expenses!$N$8:$N$185,$I$13)</f>
        <v>0</v>
      </c>
    </row>
    <row r="42" spans="1:10" x14ac:dyDescent="0.25">
      <c r="F42" s="27" t="str">
        <v>Rentals: Table, Equipment</v>
      </c>
      <c r="G42" s="45">
        <f>SUMIF(Expenses!$C$8:$C$185, F42,Expenses!$F$8:$F$185)</f>
        <v>0</v>
      </c>
      <c r="H42" s="53">
        <f>SUMIFS(Expenses!$F$8:$F$185,Expenses!$C$8:$C$185,'Active Summary'!$F42,Expenses!$N$8:$N$185,$I$11)</f>
        <v>0</v>
      </c>
      <c r="I42" s="53">
        <f>SUMIFS(Expenses!$O$8:$O$185,Expenses!$C$8:$C$185,'Active Summary'!$F42,Expenses!$N$8:$N$185,$I$12)</f>
        <v>0</v>
      </c>
      <c r="J42" s="54">
        <f>SUMIFS(Expenses!$O$8:$O$185,Expenses!$C$8:$C$185,'Active Summary'!$F42,Expenses!$N$8:$N$185,$I$13)</f>
        <v>0</v>
      </c>
    </row>
    <row r="43" spans="1:10" x14ac:dyDescent="0.25">
      <c r="F43" s="33" t="str">
        <v>Photography</v>
      </c>
      <c r="G43" s="47">
        <f>SUMIF(Expenses!$C$8:$C$185, F43,Expenses!$F$8:$F$185)</f>
        <v>0</v>
      </c>
      <c r="H43" s="55">
        <f>SUMIFS(Expenses!$F$8:$F$185,Expenses!$C$8:$C$185,'Active Summary'!$F43,Expenses!$N$8:$N$185,$I$11)</f>
        <v>0</v>
      </c>
      <c r="I43" s="55">
        <f>SUMIFS(Expenses!$O$8:$O$185,Expenses!$C$8:$C$185,'Active Summary'!$F43,Expenses!$N$8:$N$185,$I$12)</f>
        <v>0</v>
      </c>
      <c r="J43" s="56">
        <f>SUMIFS(Expenses!$O$8:$O$185,Expenses!$C$8:$C$185,'Active Summary'!$F43,Expenses!$N$8:$N$185,$I$13)</f>
        <v>0</v>
      </c>
    </row>
    <row r="44" spans="1:10" x14ac:dyDescent="0.25">
      <c r="F44" s="27" t="str">
        <v>Parking</v>
      </c>
      <c r="G44" s="45">
        <f>SUMIF(Expenses!$C$8:$C$185, F44,Expenses!$F$8:$F$185)</f>
        <v>0</v>
      </c>
      <c r="H44" s="53">
        <f>SUMIFS(Expenses!$F$8:$F$185,Expenses!$C$8:$C$185,'Active Summary'!$F44,Expenses!$N$8:$N$185,$I$11)</f>
        <v>0</v>
      </c>
      <c r="I44" s="53">
        <f>SUMIFS(Expenses!$O$8:$O$185,Expenses!$C$8:$C$185,'Active Summary'!$F44,Expenses!$N$8:$N$185,$I$12)</f>
        <v>0</v>
      </c>
      <c r="J44" s="54">
        <f>SUMIFS(Expenses!$O$8:$O$185,Expenses!$C$8:$C$185,'Active Summary'!$F44,Expenses!$N$8:$N$185,$I$13)</f>
        <v>0</v>
      </c>
    </row>
    <row r="45" spans="1:10" x14ac:dyDescent="0.25">
      <c r="F45" s="39" t="str">
        <v xml:space="preserve">Catering Supplies </v>
      </c>
      <c r="G45" s="49">
        <f>SUMIF(Expenses!$C$8:$C$185, F45,Expenses!$F$8:$F$185)</f>
        <v>0</v>
      </c>
      <c r="H45" s="57">
        <f>SUMIFS(Expenses!$F$8:$F$185,Expenses!$C$8:$C$185,'Active Summary'!$F45,Expenses!$N$8:$N$185,$I$11)</f>
        <v>0</v>
      </c>
      <c r="I45" s="57">
        <f>SUMIFS(Expenses!$O$8:$O$185,Expenses!$C$8:$C$185,'Active Summary'!$F45,Expenses!$N$8:$N$185,$I$12)</f>
        <v>0</v>
      </c>
      <c r="J45" s="58">
        <f>SUMIFS(Expenses!$O$8:$O$185,Expenses!$C$8:$C$185,'Active Summary'!$F45,Expenses!$N$8:$N$185,$I$13)</f>
        <v>0</v>
      </c>
    </row>
    <row r="46" spans="1:10" x14ac:dyDescent="0.25">
      <c r="F46" s="51" t="s">
        <v>46</v>
      </c>
      <c r="G46" s="59">
        <f>SUM(G34:G37)</f>
        <v>0</v>
      </c>
      <c r="H46" s="59">
        <f>SUM(H34:H37)</f>
        <v>0</v>
      </c>
      <c r="I46" s="59">
        <f>SUM(I34:I37)</f>
        <v>0</v>
      </c>
      <c r="J46" s="59">
        <f>SUM(J34:J37)</f>
        <v>0</v>
      </c>
    </row>
  </sheetData>
  <sheetProtection algorithmName="SHA-512" hashValue="a62bnVQJkCZqU82XB69/eaySjDD7tBgf/FNL0xXQV/UDYgFr6y+tuRdpmzpBM3cU3+YKG5TjtjCkSMbeIiiewg==" saltValue="6gtTqVX9x562INTHNmH2fw==" spinCount="100000" sheet="1" objects="1" scenarios="1" formatCells="0" formatColumns="0" formatRows="0" insertRows="0" insertHyperlinks="0" deleteRows="0" sort="0"/>
  <mergeCells count="6">
    <mergeCell ref="B4:F5"/>
    <mergeCell ref="E7:F7"/>
    <mergeCell ref="B12:B20"/>
    <mergeCell ref="C12:C14"/>
    <mergeCell ref="C15:C17"/>
    <mergeCell ref="C18:C20"/>
  </mergeCells>
  <dataValidations count="2">
    <dataValidation type="list" allowBlank="1" showInputMessage="1" showErrorMessage="1" sqref="C9" xr:uid="{4646DC94-96CE-4153-80A8-94C3248CFB85}">
      <formula1>"Department Club, Professional Chapter, Ex-Officio, Other"</formula1>
    </dataValidation>
    <dataValidation type="list" allowBlank="1" showInputMessage="1" showErrorMessage="1" sqref="C8" xr:uid="{09AD3636-4E47-4D37-BDF6-FF8B3C30E2A8}">
      <formula1>"Design Team, Department Club, Professional Chapter, Ex-Officio, Other"</formula1>
    </dataValidation>
  </dataValidation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5A653-69BB-48B4-A468-20230253C64C}">
  <sheetPr>
    <tabColor theme="1"/>
  </sheetPr>
  <dimension ref="B1:L303"/>
  <sheetViews>
    <sheetView showGridLines="0" topLeftCell="B1" workbookViewId="0">
      <selection activeCell="E35" sqref="E35:G35"/>
    </sheetView>
  </sheetViews>
  <sheetFormatPr defaultRowHeight="15" x14ac:dyDescent="0.25"/>
  <cols>
    <col min="1" max="1" width="4.140625" style="5" customWidth="1"/>
    <col min="2" max="2" width="34.85546875" style="5" customWidth="1"/>
    <col min="3" max="3" width="33.42578125" style="5" customWidth="1"/>
    <col min="4" max="4" width="23.28515625" style="5" customWidth="1"/>
    <col min="5" max="5" width="25.42578125" style="5" customWidth="1"/>
    <col min="6" max="6" width="21.140625" style="5" customWidth="1"/>
    <col min="7" max="7" width="22.85546875" style="5" customWidth="1"/>
    <col min="8" max="8" width="26.7109375" style="5" customWidth="1"/>
    <col min="9" max="9" width="17.85546875" style="5" customWidth="1"/>
    <col min="10" max="10" width="19" style="5" customWidth="1"/>
    <col min="11" max="11" width="20.7109375" style="5" customWidth="1"/>
    <col min="12" max="12" width="18.85546875" style="5" customWidth="1"/>
    <col min="13" max="16384" width="9.140625" style="5"/>
  </cols>
  <sheetData>
    <row r="1" spans="2:12" ht="15.75" thickBot="1" x14ac:dyDescent="0.3"/>
    <row r="2" spans="2:12" ht="36.75" thickBot="1" x14ac:dyDescent="0.6">
      <c r="B2" s="4" t="s">
        <v>108</v>
      </c>
      <c r="C2" s="106"/>
      <c r="D2" s="60" t="s">
        <v>129</v>
      </c>
      <c r="E2" s="81">
        <v>45894</v>
      </c>
      <c r="F2" s="6" t="s">
        <v>38</v>
      </c>
      <c r="G2" s="7" t="s">
        <v>39</v>
      </c>
      <c r="H2" s="8" t="s">
        <v>40</v>
      </c>
      <c r="I2" s="9" t="s">
        <v>41</v>
      </c>
      <c r="J2" s="10" t="s">
        <v>42</v>
      </c>
      <c r="K2" s="106"/>
    </row>
    <row r="4" spans="2:12" ht="30" customHeight="1" x14ac:dyDescent="0.25">
      <c r="B4" s="151" t="s">
        <v>138</v>
      </c>
      <c r="C4" s="151"/>
      <c r="D4" s="151"/>
      <c r="E4" s="151"/>
      <c r="F4" s="151"/>
      <c r="G4" s="151"/>
      <c r="H4" s="151"/>
      <c r="I4" s="151"/>
      <c r="J4" s="151"/>
      <c r="K4" s="151"/>
    </row>
    <row r="5" spans="2:12" ht="15" customHeight="1" x14ac:dyDescent="0.25">
      <c r="B5" s="82"/>
      <c r="C5" s="82"/>
      <c r="D5" s="82"/>
      <c r="E5" s="82"/>
      <c r="F5" s="82"/>
    </row>
    <row r="6" spans="2:12" ht="31.5" x14ac:dyDescent="0.25">
      <c r="B6" s="83" t="s">
        <v>93</v>
      </c>
      <c r="C6" s="83" t="s">
        <v>94</v>
      </c>
      <c r="D6" s="132" t="s">
        <v>95</v>
      </c>
      <c r="E6" s="133" t="s">
        <v>96</v>
      </c>
      <c r="F6" s="133" t="s">
        <v>97</v>
      </c>
      <c r="G6" s="133" t="s">
        <v>98</v>
      </c>
      <c r="H6" s="134" t="s">
        <v>99</v>
      </c>
      <c r="I6" s="84" t="s">
        <v>100</v>
      </c>
      <c r="J6" s="83" t="s">
        <v>101</v>
      </c>
      <c r="K6" s="85" t="s">
        <v>102</v>
      </c>
      <c r="L6" s="86" t="s">
        <v>127</v>
      </c>
    </row>
    <row r="7" spans="2:12" ht="15.75" x14ac:dyDescent="0.25">
      <c r="B7" s="177" t="s">
        <v>103</v>
      </c>
      <c r="C7" s="177" t="s">
        <v>104</v>
      </c>
      <c r="D7" s="178">
        <v>1234567</v>
      </c>
      <c r="E7" s="179" t="s">
        <v>105</v>
      </c>
      <c r="F7" s="179" t="s">
        <v>106</v>
      </c>
      <c r="G7" s="179" t="s">
        <v>114</v>
      </c>
      <c r="H7" s="180">
        <v>2</v>
      </c>
      <c r="I7" s="181"/>
      <c r="J7" s="182"/>
      <c r="K7" s="183"/>
      <c r="L7" s="87" t="str">
        <f t="shared" ref="L7:L44" si="0">IF(OR(E7&lt;&gt;"",F7&lt;&gt;"",G7&lt;&gt;""),IF(AND(E7="APSC",F7="Undergrad",G7&lt;&gt;"Other"),"Yes","No"),"")</f>
        <v>Yes</v>
      </c>
    </row>
    <row r="8" spans="2:12" ht="15.75" x14ac:dyDescent="0.25">
      <c r="B8" s="184"/>
      <c r="C8" s="184"/>
      <c r="D8" s="185"/>
      <c r="E8" s="186"/>
      <c r="F8" s="186"/>
      <c r="G8" s="186"/>
      <c r="H8" s="187"/>
      <c r="I8" s="188"/>
      <c r="J8" s="189"/>
      <c r="K8" s="189"/>
      <c r="L8" s="88" t="str">
        <f t="shared" si="0"/>
        <v/>
      </c>
    </row>
    <row r="9" spans="2:12" ht="15.75" x14ac:dyDescent="0.25">
      <c r="B9" s="177"/>
      <c r="C9" s="177"/>
      <c r="D9" s="190"/>
      <c r="E9" s="191"/>
      <c r="F9" s="191"/>
      <c r="G9" s="191"/>
      <c r="H9" s="192"/>
      <c r="I9" s="193"/>
      <c r="J9" s="183"/>
      <c r="K9" s="183"/>
      <c r="L9" s="87" t="str">
        <f t="shared" si="0"/>
        <v/>
      </c>
    </row>
    <row r="10" spans="2:12" ht="15.75" x14ac:dyDescent="0.25">
      <c r="B10" s="184"/>
      <c r="C10" s="184"/>
      <c r="D10" s="185"/>
      <c r="E10" s="186"/>
      <c r="F10" s="186"/>
      <c r="G10" s="186"/>
      <c r="H10" s="187"/>
      <c r="I10" s="188"/>
      <c r="J10" s="189"/>
      <c r="K10" s="189"/>
      <c r="L10" s="88" t="str">
        <f t="shared" si="0"/>
        <v/>
      </c>
    </row>
    <row r="11" spans="2:12" ht="15.75" x14ac:dyDescent="0.25">
      <c r="B11" s="177"/>
      <c r="C11" s="177"/>
      <c r="D11" s="190"/>
      <c r="E11" s="191"/>
      <c r="F11" s="191"/>
      <c r="G11" s="191"/>
      <c r="H11" s="192"/>
      <c r="I11" s="193"/>
      <c r="J11" s="183"/>
      <c r="K11" s="183"/>
      <c r="L11" s="87" t="str">
        <f t="shared" si="0"/>
        <v/>
      </c>
    </row>
    <row r="12" spans="2:12" ht="15.75" x14ac:dyDescent="0.25">
      <c r="B12" s="184"/>
      <c r="C12" s="184"/>
      <c r="D12" s="185"/>
      <c r="E12" s="186"/>
      <c r="F12" s="186"/>
      <c r="G12" s="186"/>
      <c r="H12" s="187"/>
      <c r="I12" s="188"/>
      <c r="J12" s="189"/>
      <c r="K12" s="189"/>
      <c r="L12" s="88" t="str">
        <f t="shared" si="0"/>
        <v/>
      </c>
    </row>
    <row r="13" spans="2:12" ht="15.75" x14ac:dyDescent="0.25">
      <c r="B13" s="177"/>
      <c r="C13" s="177"/>
      <c r="D13" s="190"/>
      <c r="E13" s="191"/>
      <c r="F13" s="191"/>
      <c r="G13" s="191"/>
      <c r="H13" s="192"/>
      <c r="I13" s="193"/>
      <c r="J13" s="183"/>
      <c r="K13" s="183"/>
      <c r="L13" s="87" t="str">
        <f t="shared" si="0"/>
        <v/>
      </c>
    </row>
    <row r="14" spans="2:12" ht="15.75" x14ac:dyDescent="0.25">
      <c r="B14" s="184"/>
      <c r="C14" s="184"/>
      <c r="D14" s="185"/>
      <c r="E14" s="186"/>
      <c r="F14" s="186"/>
      <c r="G14" s="186"/>
      <c r="H14" s="187"/>
      <c r="I14" s="188"/>
      <c r="J14" s="189"/>
      <c r="K14" s="189"/>
      <c r="L14" s="88" t="str">
        <f t="shared" si="0"/>
        <v/>
      </c>
    </row>
    <row r="15" spans="2:12" ht="15.75" x14ac:dyDescent="0.25">
      <c r="B15" s="177"/>
      <c r="C15" s="177"/>
      <c r="D15" s="190"/>
      <c r="E15" s="191"/>
      <c r="F15" s="191"/>
      <c r="G15" s="191"/>
      <c r="H15" s="192"/>
      <c r="I15" s="193"/>
      <c r="J15" s="183"/>
      <c r="K15" s="183"/>
      <c r="L15" s="87" t="str">
        <f t="shared" si="0"/>
        <v/>
      </c>
    </row>
    <row r="16" spans="2:12" ht="15.75" x14ac:dyDescent="0.25">
      <c r="B16" s="184"/>
      <c r="C16" s="184"/>
      <c r="D16" s="185"/>
      <c r="E16" s="186"/>
      <c r="F16" s="186"/>
      <c r="G16" s="186"/>
      <c r="H16" s="187"/>
      <c r="I16" s="188"/>
      <c r="J16" s="189"/>
      <c r="K16" s="189"/>
      <c r="L16" s="88" t="str">
        <f t="shared" si="0"/>
        <v/>
      </c>
    </row>
    <row r="17" spans="2:12" ht="15.75" x14ac:dyDescent="0.25">
      <c r="B17" s="177"/>
      <c r="C17" s="177"/>
      <c r="D17" s="190"/>
      <c r="E17" s="191"/>
      <c r="F17" s="191"/>
      <c r="G17" s="191"/>
      <c r="H17" s="192"/>
      <c r="I17" s="193"/>
      <c r="J17" s="183"/>
      <c r="K17" s="183"/>
      <c r="L17" s="87" t="str">
        <f t="shared" si="0"/>
        <v/>
      </c>
    </row>
    <row r="18" spans="2:12" ht="15.75" x14ac:dyDescent="0.25">
      <c r="B18" s="184"/>
      <c r="C18" s="184"/>
      <c r="D18" s="185"/>
      <c r="E18" s="186"/>
      <c r="F18" s="186"/>
      <c r="G18" s="186"/>
      <c r="H18" s="187"/>
      <c r="I18" s="188"/>
      <c r="J18" s="189"/>
      <c r="K18" s="189"/>
      <c r="L18" s="88" t="str">
        <f t="shared" si="0"/>
        <v/>
      </c>
    </row>
    <row r="19" spans="2:12" ht="15.75" x14ac:dyDescent="0.25">
      <c r="B19" s="177"/>
      <c r="C19" s="177"/>
      <c r="D19" s="190"/>
      <c r="E19" s="191"/>
      <c r="F19" s="191"/>
      <c r="G19" s="191"/>
      <c r="H19" s="192"/>
      <c r="I19" s="193"/>
      <c r="J19" s="183"/>
      <c r="K19" s="183"/>
      <c r="L19" s="87" t="str">
        <f t="shared" si="0"/>
        <v/>
      </c>
    </row>
    <row r="20" spans="2:12" ht="15.75" x14ac:dyDescent="0.25">
      <c r="B20" s="184"/>
      <c r="C20" s="184"/>
      <c r="D20" s="185"/>
      <c r="E20" s="186"/>
      <c r="F20" s="186"/>
      <c r="G20" s="186"/>
      <c r="H20" s="187"/>
      <c r="I20" s="188"/>
      <c r="J20" s="189"/>
      <c r="K20" s="189"/>
      <c r="L20" s="88" t="str">
        <f t="shared" si="0"/>
        <v/>
      </c>
    </row>
    <row r="21" spans="2:12" ht="15.75" x14ac:dyDescent="0.25">
      <c r="B21" s="177"/>
      <c r="C21" s="177"/>
      <c r="D21" s="190"/>
      <c r="E21" s="191"/>
      <c r="F21" s="191"/>
      <c r="G21" s="191"/>
      <c r="H21" s="192"/>
      <c r="I21" s="193"/>
      <c r="J21" s="183"/>
      <c r="K21" s="183"/>
      <c r="L21" s="87" t="str">
        <f t="shared" si="0"/>
        <v/>
      </c>
    </row>
    <row r="22" spans="2:12" ht="15.75" x14ac:dyDescent="0.25">
      <c r="B22" s="184"/>
      <c r="C22" s="184"/>
      <c r="D22" s="185"/>
      <c r="E22" s="186"/>
      <c r="F22" s="186"/>
      <c r="G22" s="186"/>
      <c r="H22" s="187"/>
      <c r="I22" s="188"/>
      <c r="J22" s="189"/>
      <c r="K22" s="189"/>
      <c r="L22" s="88" t="str">
        <f t="shared" si="0"/>
        <v/>
      </c>
    </row>
    <row r="23" spans="2:12" ht="15.75" x14ac:dyDescent="0.25">
      <c r="B23" s="177"/>
      <c r="C23" s="177"/>
      <c r="D23" s="190"/>
      <c r="E23" s="191"/>
      <c r="F23" s="191"/>
      <c r="G23" s="191"/>
      <c r="H23" s="192"/>
      <c r="I23" s="193"/>
      <c r="J23" s="183"/>
      <c r="K23" s="183"/>
      <c r="L23" s="87" t="str">
        <f t="shared" si="0"/>
        <v/>
      </c>
    </row>
    <row r="24" spans="2:12" ht="15.75" x14ac:dyDescent="0.25">
      <c r="B24" s="184"/>
      <c r="C24" s="184"/>
      <c r="D24" s="185"/>
      <c r="E24" s="186"/>
      <c r="F24" s="186"/>
      <c r="G24" s="186"/>
      <c r="H24" s="187"/>
      <c r="I24" s="188"/>
      <c r="J24" s="189"/>
      <c r="K24" s="189"/>
      <c r="L24" s="88" t="str">
        <f t="shared" si="0"/>
        <v/>
      </c>
    </row>
    <row r="25" spans="2:12" ht="15.75" x14ac:dyDescent="0.25">
      <c r="B25" s="177"/>
      <c r="C25" s="177"/>
      <c r="D25" s="190"/>
      <c r="E25" s="191"/>
      <c r="F25" s="191"/>
      <c r="G25" s="191"/>
      <c r="H25" s="192"/>
      <c r="I25" s="193"/>
      <c r="J25" s="183"/>
      <c r="K25" s="183"/>
      <c r="L25" s="87" t="str">
        <f t="shared" si="0"/>
        <v/>
      </c>
    </row>
    <row r="26" spans="2:12" ht="15.75" x14ac:dyDescent="0.25">
      <c r="B26" s="184"/>
      <c r="C26" s="184"/>
      <c r="D26" s="185"/>
      <c r="E26" s="186"/>
      <c r="F26" s="186"/>
      <c r="G26" s="186"/>
      <c r="H26" s="187"/>
      <c r="I26" s="188"/>
      <c r="J26" s="189"/>
      <c r="K26" s="189"/>
      <c r="L26" s="88" t="str">
        <f t="shared" si="0"/>
        <v/>
      </c>
    </row>
    <row r="27" spans="2:12" ht="15.75" x14ac:dyDescent="0.25">
      <c r="B27" s="177"/>
      <c r="C27" s="177"/>
      <c r="D27" s="190"/>
      <c r="E27" s="191"/>
      <c r="F27" s="191"/>
      <c r="G27" s="191"/>
      <c r="H27" s="192"/>
      <c r="I27" s="193"/>
      <c r="J27" s="183"/>
      <c r="K27" s="183"/>
      <c r="L27" s="87" t="str">
        <f t="shared" si="0"/>
        <v/>
      </c>
    </row>
    <row r="28" spans="2:12" ht="15.75" x14ac:dyDescent="0.25">
      <c r="B28" s="184"/>
      <c r="C28" s="184"/>
      <c r="D28" s="185"/>
      <c r="E28" s="186"/>
      <c r="F28" s="186"/>
      <c r="G28" s="186"/>
      <c r="H28" s="187"/>
      <c r="I28" s="188"/>
      <c r="J28" s="189"/>
      <c r="K28" s="189"/>
      <c r="L28" s="88" t="str">
        <f t="shared" si="0"/>
        <v/>
      </c>
    </row>
    <row r="29" spans="2:12" ht="15.75" x14ac:dyDescent="0.25">
      <c r="B29" s="177"/>
      <c r="C29" s="177"/>
      <c r="D29" s="190"/>
      <c r="E29" s="191"/>
      <c r="F29" s="191"/>
      <c r="G29" s="191"/>
      <c r="H29" s="192"/>
      <c r="I29" s="193"/>
      <c r="J29" s="183"/>
      <c r="K29" s="183"/>
      <c r="L29" s="87" t="str">
        <f t="shared" si="0"/>
        <v/>
      </c>
    </row>
    <row r="30" spans="2:12" ht="15.75" x14ac:dyDescent="0.25">
      <c r="B30" s="184"/>
      <c r="C30" s="184"/>
      <c r="D30" s="185"/>
      <c r="E30" s="186"/>
      <c r="F30" s="186"/>
      <c r="G30" s="186"/>
      <c r="H30" s="187"/>
      <c r="I30" s="188"/>
      <c r="J30" s="189"/>
      <c r="K30" s="189"/>
      <c r="L30" s="88" t="str">
        <f t="shared" si="0"/>
        <v/>
      </c>
    </row>
    <row r="31" spans="2:12" ht="15.75" x14ac:dyDescent="0.25">
      <c r="B31" s="177"/>
      <c r="C31" s="177"/>
      <c r="D31" s="190"/>
      <c r="E31" s="191"/>
      <c r="F31" s="191"/>
      <c r="G31" s="191"/>
      <c r="H31" s="192"/>
      <c r="I31" s="193"/>
      <c r="J31" s="183"/>
      <c r="K31" s="183"/>
      <c r="L31" s="87" t="str">
        <f t="shared" si="0"/>
        <v/>
      </c>
    </row>
    <row r="32" spans="2:12" ht="15.75" x14ac:dyDescent="0.25">
      <c r="B32" s="184"/>
      <c r="C32" s="184"/>
      <c r="D32" s="185"/>
      <c r="E32" s="186"/>
      <c r="F32" s="186"/>
      <c r="G32" s="186"/>
      <c r="H32" s="187"/>
      <c r="I32" s="188"/>
      <c r="J32" s="189"/>
      <c r="K32" s="189"/>
      <c r="L32" s="88" t="str">
        <f t="shared" si="0"/>
        <v/>
      </c>
    </row>
    <row r="33" spans="2:12" ht="15.75" x14ac:dyDescent="0.25">
      <c r="B33" s="177"/>
      <c r="C33" s="177"/>
      <c r="D33" s="190"/>
      <c r="E33" s="191"/>
      <c r="F33" s="191"/>
      <c r="G33" s="191"/>
      <c r="H33" s="192"/>
      <c r="I33" s="193"/>
      <c r="J33" s="183"/>
      <c r="K33" s="183"/>
      <c r="L33" s="87" t="str">
        <f t="shared" si="0"/>
        <v/>
      </c>
    </row>
    <row r="34" spans="2:12" ht="15.75" x14ac:dyDescent="0.25">
      <c r="B34" s="184"/>
      <c r="C34" s="184"/>
      <c r="D34" s="185"/>
      <c r="E34" s="186"/>
      <c r="F34" s="186"/>
      <c r="G34" s="186"/>
      <c r="H34" s="187"/>
      <c r="I34" s="188"/>
      <c r="J34" s="189"/>
      <c r="K34" s="189"/>
      <c r="L34" s="88" t="str">
        <f t="shared" si="0"/>
        <v/>
      </c>
    </row>
    <row r="35" spans="2:12" ht="15.75" x14ac:dyDescent="0.25">
      <c r="B35" s="177"/>
      <c r="C35" s="177"/>
      <c r="D35" s="190"/>
      <c r="E35" s="191"/>
      <c r="F35" s="191"/>
      <c r="G35" s="191"/>
      <c r="H35" s="192"/>
      <c r="I35" s="193"/>
      <c r="J35" s="183"/>
      <c r="K35" s="183"/>
      <c r="L35" s="87" t="str">
        <f t="shared" si="0"/>
        <v/>
      </c>
    </row>
    <row r="36" spans="2:12" ht="15.75" x14ac:dyDescent="0.25">
      <c r="B36" s="184"/>
      <c r="C36" s="184"/>
      <c r="D36" s="185"/>
      <c r="E36" s="186"/>
      <c r="F36" s="186"/>
      <c r="G36" s="186"/>
      <c r="H36" s="187"/>
      <c r="I36" s="188"/>
      <c r="J36" s="189"/>
      <c r="K36" s="189"/>
      <c r="L36" s="88" t="str">
        <f t="shared" si="0"/>
        <v/>
      </c>
    </row>
    <row r="37" spans="2:12" ht="15.75" x14ac:dyDescent="0.25">
      <c r="B37" s="177"/>
      <c r="C37" s="177"/>
      <c r="D37" s="190"/>
      <c r="E37" s="191"/>
      <c r="F37" s="191"/>
      <c r="G37" s="191"/>
      <c r="H37" s="192"/>
      <c r="I37" s="193"/>
      <c r="J37" s="183"/>
      <c r="K37" s="183"/>
      <c r="L37" s="87" t="str">
        <f t="shared" si="0"/>
        <v/>
      </c>
    </row>
    <row r="38" spans="2:12" ht="15.75" x14ac:dyDescent="0.25">
      <c r="B38" s="184"/>
      <c r="C38" s="184"/>
      <c r="D38" s="185"/>
      <c r="E38" s="186"/>
      <c r="F38" s="186"/>
      <c r="G38" s="186"/>
      <c r="H38" s="187"/>
      <c r="I38" s="188"/>
      <c r="J38" s="189"/>
      <c r="K38" s="189"/>
      <c r="L38" s="88" t="str">
        <f t="shared" si="0"/>
        <v/>
      </c>
    </row>
    <row r="39" spans="2:12" ht="15.75" x14ac:dyDescent="0.25">
      <c r="B39" s="177"/>
      <c r="C39" s="177"/>
      <c r="D39" s="190"/>
      <c r="E39" s="191"/>
      <c r="F39" s="191"/>
      <c r="G39" s="191"/>
      <c r="H39" s="192"/>
      <c r="I39" s="193"/>
      <c r="J39" s="183"/>
      <c r="K39" s="183"/>
      <c r="L39" s="87" t="str">
        <f t="shared" si="0"/>
        <v/>
      </c>
    </row>
    <row r="40" spans="2:12" ht="15.75" x14ac:dyDescent="0.25">
      <c r="B40" s="184"/>
      <c r="C40" s="184"/>
      <c r="D40" s="185"/>
      <c r="E40" s="186"/>
      <c r="F40" s="186"/>
      <c r="G40" s="186"/>
      <c r="H40" s="187"/>
      <c r="I40" s="188"/>
      <c r="J40" s="189"/>
      <c r="K40" s="189"/>
      <c r="L40" s="88" t="str">
        <f t="shared" si="0"/>
        <v/>
      </c>
    </row>
    <row r="41" spans="2:12" ht="15.75" x14ac:dyDescent="0.25">
      <c r="B41" s="177"/>
      <c r="C41" s="177"/>
      <c r="D41" s="190"/>
      <c r="E41" s="191"/>
      <c r="F41" s="191"/>
      <c r="G41" s="191"/>
      <c r="H41" s="192"/>
      <c r="I41" s="193"/>
      <c r="J41" s="183"/>
      <c r="K41" s="183"/>
      <c r="L41" s="87" t="str">
        <f t="shared" si="0"/>
        <v/>
      </c>
    </row>
    <row r="42" spans="2:12" ht="15.75" x14ac:dyDescent="0.25">
      <c r="B42" s="184"/>
      <c r="C42" s="184"/>
      <c r="D42" s="185"/>
      <c r="E42" s="186"/>
      <c r="F42" s="186"/>
      <c r="G42" s="186"/>
      <c r="H42" s="187"/>
      <c r="I42" s="188"/>
      <c r="J42" s="189"/>
      <c r="K42" s="189"/>
      <c r="L42" s="88" t="str">
        <f t="shared" si="0"/>
        <v/>
      </c>
    </row>
    <row r="43" spans="2:12" ht="15.75" x14ac:dyDescent="0.25">
      <c r="B43" s="177"/>
      <c r="C43" s="177"/>
      <c r="D43" s="190"/>
      <c r="E43" s="191"/>
      <c r="F43" s="191"/>
      <c r="G43" s="191"/>
      <c r="H43" s="192"/>
      <c r="I43" s="193"/>
      <c r="J43" s="183"/>
      <c r="K43" s="183"/>
      <c r="L43" s="87" t="str">
        <f t="shared" si="0"/>
        <v/>
      </c>
    </row>
    <row r="44" spans="2:12" ht="15.75" x14ac:dyDescent="0.25">
      <c r="B44" s="184"/>
      <c r="C44" s="184"/>
      <c r="D44" s="185"/>
      <c r="E44" s="186"/>
      <c r="F44" s="186"/>
      <c r="G44" s="186"/>
      <c r="H44" s="187"/>
      <c r="I44" s="188"/>
      <c r="J44" s="189"/>
      <c r="K44" s="189"/>
      <c r="L44" s="88" t="str">
        <f t="shared" si="0"/>
        <v/>
      </c>
    </row>
    <row r="45" spans="2:12" ht="15.75" x14ac:dyDescent="0.25">
      <c r="B45" s="194"/>
      <c r="C45" s="194"/>
      <c r="D45" s="195"/>
      <c r="E45" s="196"/>
      <c r="F45" s="196"/>
      <c r="G45" s="196"/>
      <c r="H45" s="197"/>
      <c r="I45" s="198"/>
      <c r="J45" s="199"/>
      <c r="K45" s="199"/>
      <c r="L45" s="89" t="str">
        <f>IF(OR(E45&lt;&gt;"",F48&lt;&gt;"",G45&lt;&gt;""),IF(AND(E45="APSC",F48="Undergrad",G45&lt;&gt;"Other"),"Yes","No"),"")</f>
        <v/>
      </c>
    </row>
    <row r="46" spans="2:12" ht="15.75" x14ac:dyDescent="0.25">
      <c r="E46" s="90"/>
      <c r="F46" s="90"/>
      <c r="G46" s="90"/>
      <c r="H46" s="91"/>
      <c r="L46" s="92"/>
    </row>
    <row r="47" spans="2:12" ht="15.75" x14ac:dyDescent="0.25">
      <c r="E47" s="90"/>
      <c r="F47" s="90"/>
      <c r="G47" s="90"/>
      <c r="H47" s="91"/>
      <c r="L47" s="92"/>
    </row>
    <row r="48" spans="2:12" ht="15.75" x14ac:dyDescent="0.25">
      <c r="E48" s="90"/>
      <c r="F48" s="90"/>
      <c r="G48" s="90"/>
      <c r="H48" s="91"/>
      <c r="L48" s="92"/>
    </row>
    <row r="49" spans="5:12" ht="15.75" x14ac:dyDescent="0.25">
      <c r="E49" s="90"/>
      <c r="F49" s="90"/>
      <c r="G49" s="90"/>
      <c r="H49" s="91"/>
      <c r="L49" s="92"/>
    </row>
    <row r="50" spans="5:12" ht="15.75" x14ac:dyDescent="0.25">
      <c r="E50" s="90"/>
      <c r="F50" s="90"/>
      <c r="G50" s="90"/>
      <c r="H50" s="91"/>
      <c r="L50" s="92"/>
    </row>
    <row r="51" spans="5:12" ht="15.75" x14ac:dyDescent="0.25">
      <c r="E51" s="90"/>
      <c r="F51" s="90"/>
      <c r="G51" s="90"/>
      <c r="H51" s="91"/>
      <c r="L51" s="92"/>
    </row>
    <row r="52" spans="5:12" ht="15.75" x14ac:dyDescent="0.25">
      <c r="E52" s="90"/>
      <c r="F52" s="90"/>
      <c r="G52" s="90"/>
      <c r="H52" s="91"/>
      <c r="L52" s="92"/>
    </row>
    <row r="53" spans="5:12" ht="15.75" x14ac:dyDescent="0.25">
      <c r="E53" s="90"/>
      <c r="F53" s="90"/>
      <c r="G53" s="90"/>
      <c r="H53" s="91"/>
      <c r="L53" s="92"/>
    </row>
    <row r="54" spans="5:12" ht="15.75" x14ac:dyDescent="0.25">
      <c r="E54" s="90"/>
      <c r="F54" s="90"/>
      <c r="G54" s="90"/>
      <c r="H54" s="91"/>
      <c r="L54" s="92"/>
    </row>
    <row r="55" spans="5:12" ht="15.75" x14ac:dyDescent="0.25">
      <c r="E55" s="90"/>
      <c r="F55" s="90"/>
      <c r="G55" s="90"/>
      <c r="H55" s="91"/>
      <c r="L55" s="92"/>
    </row>
    <row r="56" spans="5:12" ht="15.75" x14ac:dyDescent="0.25">
      <c r="E56" s="90"/>
      <c r="F56" s="90"/>
      <c r="G56" s="90"/>
      <c r="H56" s="91"/>
      <c r="L56" s="92"/>
    </row>
    <row r="57" spans="5:12" ht="15.75" x14ac:dyDescent="0.25">
      <c r="E57" s="90"/>
      <c r="F57" s="90"/>
      <c r="G57" s="90"/>
      <c r="H57" s="91"/>
      <c r="L57" s="92"/>
    </row>
    <row r="58" spans="5:12" ht="15.75" x14ac:dyDescent="0.25">
      <c r="E58" s="90"/>
      <c r="F58" s="90"/>
      <c r="G58" s="90"/>
      <c r="H58" s="91"/>
      <c r="L58" s="92"/>
    </row>
    <row r="59" spans="5:12" ht="15.75" x14ac:dyDescent="0.25">
      <c r="E59" s="90"/>
      <c r="F59" s="90"/>
      <c r="G59" s="90"/>
      <c r="H59" s="91"/>
      <c r="L59" s="92"/>
    </row>
    <row r="60" spans="5:12" ht="15.75" x14ac:dyDescent="0.25">
      <c r="E60" s="90"/>
      <c r="F60" s="90"/>
      <c r="G60" s="90"/>
      <c r="H60" s="91"/>
      <c r="L60" s="92"/>
    </row>
    <row r="61" spans="5:12" ht="15.75" x14ac:dyDescent="0.25">
      <c r="E61" s="90"/>
      <c r="F61" s="90"/>
      <c r="G61" s="90"/>
      <c r="H61" s="91"/>
      <c r="L61" s="92"/>
    </row>
    <row r="62" spans="5:12" ht="15.75" x14ac:dyDescent="0.25">
      <c r="E62" s="90"/>
      <c r="F62" s="90"/>
      <c r="G62" s="90"/>
      <c r="H62" s="91"/>
      <c r="L62" s="92"/>
    </row>
    <row r="63" spans="5:12" ht="15.75" x14ac:dyDescent="0.25">
      <c r="E63" s="90"/>
      <c r="F63" s="90"/>
      <c r="G63" s="90"/>
      <c r="H63" s="91"/>
      <c r="L63" s="92"/>
    </row>
    <row r="64" spans="5:12" ht="15.75" x14ac:dyDescent="0.25">
      <c r="E64" s="90"/>
      <c r="F64" s="90"/>
      <c r="G64" s="90"/>
      <c r="H64" s="91"/>
      <c r="L64" s="92"/>
    </row>
    <row r="65" spans="5:12" ht="15.75" x14ac:dyDescent="0.25">
      <c r="E65" s="90"/>
      <c r="F65" s="90"/>
      <c r="G65" s="90"/>
      <c r="H65" s="91"/>
      <c r="L65" s="92"/>
    </row>
    <row r="66" spans="5:12" ht="15.75" x14ac:dyDescent="0.25">
      <c r="E66" s="90"/>
      <c r="F66" s="90"/>
      <c r="G66" s="90"/>
      <c r="H66" s="91"/>
      <c r="L66" s="92"/>
    </row>
    <row r="67" spans="5:12" ht="15.75" x14ac:dyDescent="0.25">
      <c r="E67" s="90"/>
      <c r="F67" s="90"/>
      <c r="G67" s="90"/>
      <c r="H67" s="91"/>
      <c r="L67" s="92"/>
    </row>
    <row r="68" spans="5:12" ht="15.75" x14ac:dyDescent="0.25">
      <c r="E68" s="90"/>
      <c r="F68" s="90"/>
      <c r="G68" s="90"/>
      <c r="H68" s="91"/>
      <c r="L68" s="92"/>
    </row>
    <row r="69" spans="5:12" ht="15.75" x14ac:dyDescent="0.25">
      <c r="E69" s="90"/>
      <c r="F69" s="90"/>
      <c r="G69" s="90"/>
      <c r="H69" s="91"/>
      <c r="L69" s="92"/>
    </row>
    <row r="70" spans="5:12" ht="15.75" x14ac:dyDescent="0.25">
      <c r="E70" s="90"/>
      <c r="F70" s="90"/>
      <c r="G70" s="90"/>
      <c r="H70" s="91"/>
      <c r="L70" s="92"/>
    </row>
    <row r="71" spans="5:12" ht="15.75" x14ac:dyDescent="0.25">
      <c r="E71" s="90"/>
      <c r="F71" s="90"/>
      <c r="G71" s="90"/>
      <c r="H71" s="91"/>
      <c r="L71" s="92"/>
    </row>
    <row r="72" spans="5:12" ht="15.75" x14ac:dyDescent="0.25">
      <c r="E72" s="90"/>
      <c r="F72" s="90"/>
      <c r="G72" s="90"/>
      <c r="H72" s="91"/>
      <c r="L72" s="92"/>
    </row>
    <row r="73" spans="5:12" ht="15.75" x14ac:dyDescent="0.25">
      <c r="E73" s="90"/>
      <c r="F73" s="90"/>
      <c r="G73" s="90"/>
      <c r="H73" s="91"/>
      <c r="L73" s="92"/>
    </row>
    <row r="74" spans="5:12" ht="15.75" x14ac:dyDescent="0.25">
      <c r="E74" s="90"/>
      <c r="F74" s="90"/>
      <c r="G74" s="90"/>
      <c r="H74" s="91"/>
      <c r="L74" s="92"/>
    </row>
    <row r="75" spans="5:12" ht="15.75" x14ac:dyDescent="0.25">
      <c r="E75" s="90"/>
      <c r="F75" s="90"/>
      <c r="G75" s="90"/>
      <c r="H75" s="91"/>
      <c r="L75" s="92"/>
    </row>
    <row r="76" spans="5:12" ht="15.75" x14ac:dyDescent="0.25">
      <c r="E76" s="90"/>
      <c r="F76" s="90"/>
      <c r="G76" s="90"/>
      <c r="H76" s="91"/>
      <c r="L76" s="92"/>
    </row>
    <row r="77" spans="5:12" ht="15.75" x14ac:dyDescent="0.25">
      <c r="E77" s="90"/>
      <c r="F77" s="90"/>
      <c r="G77" s="90"/>
      <c r="H77" s="91"/>
      <c r="L77" s="92"/>
    </row>
    <row r="78" spans="5:12" ht="15.75" x14ac:dyDescent="0.25">
      <c r="E78" s="90"/>
      <c r="F78" s="90"/>
      <c r="G78" s="90"/>
      <c r="H78" s="91"/>
      <c r="L78" s="92"/>
    </row>
    <row r="79" spans="5:12" ht="15.75" x14ac:dyDescent="0.25">
      <c r="E79" s="90"/>
      <c r="F79" s="90"/>
      <c r="G79" s="90"/>
      <c r="H79" s="91"/>
      <c r="L79" s="92"/>
    </row>
    <row r="80" spans="5:12" ht="15.75" x14ac:dyDescent="0.25">
      <c r="E80" s="90"/>
      <c r="F80" s="90"/>
      <c r="G80" s="90"/>
      <c r="H80" s="91"/>
      <c r="L80" s="92"/>
    </row>
    <row r="81" spans="5:12" ht="15.75" x14ac:dyDescent="0.25">
      <c r="E81" s="90"/>
      <c r="F81" s="90"/>
      <c r="G81" s="90"/>
      <c r="H81" s="91"/>
      <c r="L81" s="92"/>
    </row>
    <row r="82" spans="5:12" ht="15.75" x14ac:dyDescent="0.25">
      <c r="E82" s="90"/>
      <c r="F82" s="90"/>
      <c r="G82" s="90"/>
      <c r="H82" s="91"/>
      <c r="L82" s="92"/>
    </row>
    <row r="83" spans="5:12" ht="15.75" x14ac:dyDescent="0.25">
      <c r="E83" s="90"/>
      <c r="F83" s="90"/>
      <c r="G83" s="90"/>
      <c r="H83" s="91"/>
      <c r="L83" s="92"/>
    </row>
    <row r="84" spans="5:12" ht="15.75" x14ac:dyDescent="0.25">
      <c r="E84" s="90"/>
      <c r="F84" s="90"/>
      <c r="G84" s="90"/>
      <c r="H84" s="91"/>
      <c r="L84" s="92"/>
    </row>
    <row r="85" spans="5:12" ht="15.75" x14ac:dyDescent="0.25">
      <c r="E85" s="90"/>
      <c r="F85" s="90"/>
      <c r="G85" s="90"/>
      <c r="H85" s="91"/>
      <c r="L85" s="92"/>
    </row>
    <row r="86" spans="5:12" ht="15.75" x14ac:dyDescent="0.25">
      <c r="E86" s="90"/>
      <c r="F86" s="90"/>
      <c r="G86" s="90"/>
      <c r="H86" s="91"/>
      <c r="L86" s="92"/>
    </row>
    <row r="87" spans="5:12" ht="15.75" x14ac:dyDescent="0.25">
      <c r="E87" s="90"/>
      <c r="F87" s="90"/>
      <c r="G87" s="90"/>
      <c r="H87" s="91"/>
      <c r="L87" s="92"/>
    </row>
    <row r="88" spans="5:12" ht="15.75" x14ac:dyDescent="0.25">
      <c r="E88" s="90"/>
      <c r="F88" s="90"/>
      <c r="G88" s="90"/>
      <c r="H88" s="91"/>
      <c r="L88" s="92"/>
    </row>
    <row r="89" spans="5:12" ht="15.75" x14ac:dyDescent="0.25">
      <c r="E89" s="90"/>
      <c r="F89" s="90"/>
      <c r="G89" s="90"/>
      <c r="H89" s="91"/>
      <c r="L89" s="92"/>
    </row>
    <row r="90" spans="5:12" ht="15.75" x14ac:dyDescent="0.25">
      <c r="E90" s="90"/>
      <c r="F90" s="90"/>
      <c r="G90" s="90"/>
      <c r="H90" s="91"/>
      <c r="L90" s="92"/>
    </row>
    <row r="91" spans="5:12" ht="15.75" x14ac:dyDescent="0.25">
      <c r="E91" s="90"/>
      <c r="F91" s="90"/>
      <c r="G91" s="90"/>
      <c r="H91" s="91"/>
      <c r="L91" s="92"/>
    </row>
    <row r="92" spans="5:12" ht="15.75" x14ac:dyDescent="0.25">
      <c r="E92" s="90"/>
      <c r="F92" s="90"/>
      <c r="G92" s="90"/>
      <c r="H92" s="91"/>
      <c r="L92" s="92"/>
    </row>
    <row r="93" spans="5:12" ht="15.75" x14ac:dyDescent="0.25">
      <c r="E93" s="90"/>
      <c r="F93" s="90"/>
      <c r="G93" s="90"/>
      <c r="H93" s="91"/>
      <c r="L93" s="92"/>
    </row>
    <row r="94" spans="5:12" ht="15.75" x14ac:dyDescent="0.25">
      <c r="E94" s="90"/>
      <c r="F94" s="90"/>
      <c r="G94" s="90"/>
      <c r="H94" s="91"/>
      <c r="L94" s="92"/>
    </row>
    <row r="95" spans="5:12" ht="15.75" x14ac:dyDescent="0.25">
      <c r="E95" s="90"/>
      <c r="F95" s="90"/>
      <c r="G95" s="90"/>
      <c r="H95" s="91"/>
      <c r="L95" s="92"/>
    </row>
    <row r="96" spans="5:12" ht="15.75" x14ac:dyDescent="0.25">
      <c r="E96" s="90"/>
      <c r="F96" s="90"/>
      <c r="G96" s="90"/>
      <c r="H96" s="91"/>
      <c r="L96" s="92"/>
    </row>
    <row r="97" spans="5:12" ht="15.75" x14ac:dyDescent="0.25">
      <c r="E97" s="90"/>
      <c r="F97" s="90"/>
      <c r="G97" s="90"/>
      <c r="H97" s="91"/>
      <c r="L97" s="92"/>
    </row>
    <row r="98" spans="5:12" ht="15.75" x14ac:dyDescent="0.25">
      <c r="E98" s="90"/>
      <c r="F98" s="90"/>
      <c r="G98" s="90"/>
      <c r="H98" s="91"/>
      <c r="L98" s="92"/>
    </row>
    <row r="99" spans="5:12" ht="15.75" x14ac:dyDescent="0.25">
      <c r="E99" s="90"/>
      <c r="F99" s="90"/>
      <c r="G99" s="90"/>
      <c r="H99" s="91"/>
      <c r="L99" s="92"/>
    </row>
    <row r="100" spans="5:12" ht="15.75" x14ac:dyDescent="0.25">
      <c r="E100" s="90"/>
      <c r="F100" s="90"/>
      <c r="G100" s="90"/>
      <c r="H100" s="91"/>
      <c r="L100" s="92"/>
    </row>
    <row r="101" spans="5:12" ht="15.75" x14ac:dyDescent="0.25">
      <c r="E101" s="90"/>
      <c r="F101" s="90"/>
      <c r="G101" s="90"/>
      <c r="H101" s="91"/>
      <c r="L101" s="92"/>
    </row>
    <row r="102" spans="5:12" ht="15.75" x14ac:dyDescent="0.25">
      <c r="E102" s="90"/>
      <c r="F102" s="90"/>
      <c r="G102" s="90"/>
      <c r="H102" s="91"/>
      <c r="L102" s="92"/>
    </row>
    <row r="103" spans="5:12" ht="15.75" x14ac:dyDescent="0.25">
      <c r="E103" s="90"/>
      <c r="F103" s="90"/>
      <c r="G103" s="90"/>
      <c r="H103" s="91"/>
      <c r="L103" s="92"/>
    </row>
    <row r="104" spans="5:12" ht="15.75" x14ac:dyDescent="0.25">
      <c r="E104" s="90"/>
      <c r="F104" s="90"/>
      <c r="G104" s="90"/>
      <c r="H104" s="91"/>
      <c r="L104" s="92"/>
    </row>
    <row r="105" spans="5:12" ht="15.75" x14ac:dyDescent="0.25">
      <c r="E105" s="90"/>
      <c r="F105" s="90"/>
      <c r="G105" s="90"/>
      <c r="H105" s="91"/>
      <c r="L105" s="92"/>
    </row>
    <row r="106" spans="5:12" ht="15.75" x14ac:dyDescent="0.25">
      <c r="E106" s="90"/>
      <c r="F106" s="90"/>
      <c r="G106" s="90"/>
      <c r="H106" s="91"/>
      <c r="L106" s="92"/>
    </row>
    <row r="107" spans="5:12" ht="15.75" x14ac:dyDescent="0.25">
      <c r="E107" s="90"/>
      <c r="F107" s="90"/>
      <c r="G107" s="90"/>
      <c r="H107" s="91"/>
      <c r="L107" s="92"/>
    </row>
    <row r="108" spans="5:12" ht="15.75" x14ac:dyDescent="0.25">
      <c r="E108" s="90"/>
      <c r="F108" s="90"/>
      <c r="G108" s="90"/>
      <c r="H108" s="91"/>
      <c r="L108" s="92"/>
    </row>
    <row r="109" spans="5:12" ht="15.75" x14ac:dyDescent="0.25">
      <c r="E109" s="90"/>
      <c r="F109" s="90"/>
      <c r="G109" s="90"/>
      <c r="H109" s="91"/>
      <c r="L109" s="92"/>
    </row>
    <row r="110" spans="5:12" ht="15.75" x14ac:dyDescent="0.25">
      <c r="E110" s="90"/>
      <c r="F110" s="90"/>
      <c r="G110" s="90"/>
      <c r="H110" s="91"/>
      <c r="L110" s="92"/>
    </row>
    <row r="111" spans="5:12" ht="15.75" x14ac:dyDescent="0.25">
      <c r="E111" s="90"/>
      <c r="F111" s="90"/>
      <c r="G111" s="90"/>
      <c r="H111" s="91"/>
      <c r="L111" s="92"/>
    </row>
    <row r="112" spans="5:12" ht="15.75" x14ac:dyDescent="0.25">
      <c r="E112" s="90"/>
      <c r="F112" s="90"/>
      <c r="G112" s="90"/>
      <c r="H112" s="91"/>
      <c r="L112" s="92"/>
    </row>
    <row r="113" spans="5:12" ht="15.75" x14ac:dyDescent="0.25">
      <c r="E113" s="90"/>
      <c r="F113" s="90"/>
      <c r="G113" s="90"/>
      <c r="H113" s="91"/>
      <c r="L113" s="92"/>
    </row>
    <row r="114" spans="5:12" ht="15.75" x14ac:dyDescent="0.25">
      <c r="E114" s="90"/>
      <c r="F114" s="90"/>
      <c r="G114" s="90"/>
      <c r="H114" s="91"/>
      <c r="L114" s="92"/>
    </row>
    <row r="115" spans="5:12" ht="15.75" x14ac:dyDescent="0.25">
      <c r="E115" s="90"/>
      <c r="F115" s="90"/>
      <c r="G115" s="90"/>
      <c r="H115" s="91"/>
      <c r="L115" s="92"/>
    </row>
    <row r="116" spans="5:12" ht="15.75" x14ac:dyDescent="0.25">
      <c r="E116" s="90"/>
      <c r="F116" s="90"/>
      <c r="G116" s="90"/>
      <c r="H116" s="91"/>
      <c r="L116" s="92"/>
    </row>
    <row r="117" spans="5:12" ht="15.75" x14ac:dyDescent="0.25">
      <c r="E117" s="90"/>
      <c r="F117" s="90"/>
      <c r="G117" s="90"/>
      <c r="H117" s="91"/>
      <c r="L117" s="92"/>
    </row>
    <row r="118" spans="5:12" ht="15.75" x14ac:dyDescent="0.25">
      <c r="E118" s="90"/>
      <c r="F118" s="90"/>
      <c r="G118" s="90"/>
      <c r="H118" s="91"/>
      <c r="L118" s="92"/>
    </row>
    <row r="119" spans="5:12" ht="15.75" x14ac:dyDescent="0.25">
      <c r="E119" s="90"/>
      <c r="F119" s="90"/>
      <c r="G119" s="90"/>
      <c r="H119" s="91"/>
      <c r="L119" s="92"/>
    </row>
    <row r="120" spans="5:12" ht="15.75" x14ac:dyDescent="0.25">
      <c r="E120" s="90"/>
      <c r="F120" s="90"/>
      <c r="G120" s="90"/>
      <c r="H120" s="91"/>
      <c r="L120" s="92"/>
    </row>
    <row r="121" spans="5:12" ht="15.75" x14ac:dyDescent="0.25">
      <c r="E121" s="90"/>
      <c r="F121" s="90"/>
      <c r="G121" s="90"/>
      <c r="H121" s="91"/>
      <c r="L121" s="92"/>
    </row>
    <row r="122" spans="5:12" ht="15.75" x14ac:dyDescent="0.25">
      <c r="E122" s="90"/>
      <c r="F122" s="90"/>
      <c r="G122" s="90"/>
      <c r="H122" s="91"/>
      <c r="L122" s="92"/>
    </row>
    <row r="123" spans="5:12" ht="15.75" x14ac:dyDescent="0.25">
      <c r="E123" s="90"/>
      <c r="F123" s="90"/>
      <c r="G123" s="90"/>
      <c r="H123" s="91"/>
      <c r="L123" s="92"/>
    </row>
    <row r="124" spans="5:12" ht="15.75" x14ac:dyDescent="0.25">
      <c r="E124" s="90"/>
      <c r="F124" s="90"/>
      <c r="G124" s="90"/>
      <c r="H124" s="91"/>
      <c r="L124" s="92"/>
    </row>
    <row r="125" spans="5:12" ht="15.75" x14ac:dyDescent="0.25">
      <c r="E125" s="90"/>
      <c r="F125" s="90"/>
      <c r="G125" s="90"/>
      <c r="H125" s="91"/>
      <c r="L125" s="92"/>
    </row>
    <row r="126" spans="5:12" ht="15.75" x14ac:dyDescent="0.25">
      <c r="E126" s="90"/>
      <c r="F126" s="90"/>
      <c r="G126" s="90"/>
      <c r="H126" s="91"/>
      <c r="L126" s="92"/>
    </row>
    <row r="127" spans="5:12" ht="15.75" x14ac:dyDescent="0.25">
      <c r="E127" s="90"/>
      <c r="F127" s="90"/>
      <c r="G127" s="90"/>
      <c r="H127" s="91"/>
      <c r="L127" s="92"/>
    </row>
    <row r="128" spans="5:12" ht="15.75" x14ac:dyDescent="0.25">
      <c r="E128" s="90"/>
      <c r="F128" s="90"/>
      <c r="G128" s="90"/>
      <c r="H128" s="91"/>
      <c r="L128" s="92"/>
    </row>
    <row r="129" spans="5:12" ht="15.75" x14ac:dyDescent="0.25">
      <c r="E129" s="90"/>
      <c r="F129" s="90"/>
      <c r="G129" s="90"/>
      <c r="H129" s="91"/>
      <c r="L129" s="92"/>
    </row>
    <row r="130" spans="5:12" ht="15.75" x14ac:dyDescent="0.25">
      <c r="E130" s="90"/>
      <c r="F130" s="90"/>
      <c r="G130" s="90"/>
      <c r="H130" s="91"/>
      <c r="L130" s="92"/>
    </row>
    <row r="131" spans="5:12" ht="15.75" x14ac:dyDescent="0.25">
      <c r="E131" s="90"/>
      <c r="F131" s="90"/>
      <c r="G131" s="90"/>
      <c r="H131" s="91"/>
      <c r="L131" s="92"/>
    </row>
    <row r="132" spans="5:12" ht="15.75" x14ac:dyDescent="0.25">
      <c r="E132" s="90"/>
      <c r="F132" s="90"/>
      <c r="G132" s="90"/>
      <c r="H132" s="91"/>
      <c r="L132" s="92"/>
    </row>
    <row r="133" spans="5:12" ht="15.75" x14ac:dyDescent="0.25">
      <c r="E133" s="90"/>
      <c r="F133" s="90"/>
      <c r="G133" s="90"/>
      <c r="H133" s="91"/>
      <c r="L133" s="92"/>
    </row>
    <row r="134" spans="5:12" ht="15.75" x14ac:dyDescent="0.25">
      <c r="E134" s="90"/>
      <c r="F134" s="90"/>
      <c r="G134" s="90"/>
      <c r="H134" s="91"/>
      <c r="L134" s="92"/>
    </row>
    <row r="135" spans="5:12" ht="15.75" x14ac:dyDescent="0.25">
      <c r="E135" s="90"/>
      <c r="F135" s="90"/>
      <c r="G135" s="90"/>
      <c r="H135" s="91"/>
      <c r="L135" s="92"/>
    </row>
    <row r="136" spans="5:12" ht="15.75" x14ac:dyDescent="0.25">
      <c r="E136" s="90"/>
      <c r="F136" s="90"/>
      <c r="G136" s="90"/>
      <c r="H136" s="91"/>
      <c r="L136" s="92"/>
    </row>
    <row r="137" spans="5:12" ht="15.75" x14ac:dyDescent="0.25">
      <c r="E137" s="90"/>
      <c r="F137" s="90"/>
      <c r="G137" s="90"/>
      <c r="H137" s="91"/>
      <c r="L137" s="92"/>
    </row>
    <row r="138" spans="5:12" ht="15.75" x14ac:dyDescent="0.25">
      <c r="E138" s="90"/>
      <c r="F138" s="90"/>
      <c r="G138" s="90"/>
      <c r="H138" s="91"/>
      <c r="L138" s="92"/>
    </row>
    <row r="139" spans="5:12" ht="15.75" x14ac:dyDescent="0.25">
      <c r="E139" s="90"/>
      <c r="F139" s="90"/>
      <c r="G139" s="90"/>
      <c r="H139" s="91"/>
      <c r="L139" s="92"/>
    </row>
    <row r="140" spans="5:12" ht="15.75" x14ac:dyDescent="0.25">
      <c r="E140" s="90"/>
      <c r="F140" s="90"/>
      <c r="G140" s="90"/>
      <c r="H140" s="91"/>
      <c r="L140" s="92"/>
    </row>
    <row r="141" spans="5:12" ht="15.75" x14ac:dyDescent="0.25">
      <c r="E141" s="90"/>
      <c r="F141" s="90"/>
      <c r="G141" s="90"/>
      <c r="H141" s="91"/>
      <c r="L141" s="92"/>
    </row>
    <row r="142" spans="5:12" ht="15.75" x14ac:dyDescent="0.25">
      <c r="E142" s="90"/>
      <c r="F142" s="90"/>
      <c r="G142" s="90"/>
      <c r="H142" s="91"/>
      <c r="L142" s="92"/>
    </row>
    <row r="143" spans="5:12" ht="15.75" x14ac:dyDescent="0.25">
      <c r="E143" s="90"/>
      <c r="F143" s="90"/>
      <c r="G143" s="90"/>
      <c r="H143" s="91"/>
      <c r="L143" s="92"/>
    </row>
    <row r="144" spans="5:12" ht="15.75" x14ac:dyDescent="0.25">
      <c r="E144" s="90"/>
      <c r="F144" s="90"/>
      <c r="G144" s="90"/>
      <c r="H144" s="91"/>
      <c r="L144" s="92"/>
    </row>
    <row r="145" spans="5:12" ht="15.75" x14ac:dyDescent="0.25">
      <c r="E145" s="90"/>
      <c r="F145" s="90"/>
      <c r="G145" s="90"/>
      <c r="H145" s="91"/>
      <c r="L145" s="92"/>
    </row>
    <row r="146" spans="5:12" ht="15.75" x14ac:dyDescent="0.25">
      <c r="E146" s="90"/>
      <c r="F146" s="90"/>
      <c r="G146" s="90"/>
      <c r="H146" s="91"/>
      <c r="L146" s="92"/>
    </row>
    <row r="147" spans="5:12" ht="15.75" x14ac:dyDescent="0.25">
      <c r="E147" s="90"/>
      <c r="F147" s="90"/>
      <c r="G147" s="90"/>
      <c r="H147" s="91"/>
      <c r="L147" s="92"/>
    </row>
    <row r="148" spans="5:12" ht="15.75" x14ac:dyDescent="0.25">
      <c r="E148" s="90"/>
      <c r="F148" s="90"/>
      <c r="G148" s="90"/>
      <c r="H148" s="91"/>
      <c r="L148" s="92"/>
    </row>
    <row r="149" spans="5:12" ht="15.75" x14ac:dyDescent="0.25">
      <c r="E149" s="90"/>
      <c r="F149" s="90"/>
      <c r="G149" s="90"/>
      <c r="H149" s="91"/>
      <c r="L149" s="92"/>
    </row>
    <row r="150" spans="5:12" ht="15.75" x14ac:dyDescent="0.25">
      <c r="E150" s="90"/>
      <c r="F150" s="90"/>
      <c r="G150" s="90"/>
      <c r="H150" s="91"/>
      <c r="L150" s="92"/>
    </row>
    <row r="151" spans="5:12" ht="15.75" x14ac:dyDescent="0.25">
      <c r="E151" s="90"/>
      <c r="F151" s="90"/>
      <c r="G151" s="90"/>
      <c r="H151" s="91"/>
      <c r="L151" s="92"/>
    </row>
    <row r="152" spans="5:12" ht="15.75" x14ac:dyDescent="0.25">
      <c r="E152" s="90"/>
      <c r="F152" s="90"/>
      <c r="G152" s="90"/>
      <c r="H152" s="91"/>
      <c r="L152" s="92"/>
    </row>
    <row r="153" spans="5:12" ht="15.75" x14ac:dyDescent="0.25">
      <c r="E153" s="90"/>
      <c r="F153" s="90"/>
      <c r="G153" s="90"/>
      <c r="H153" s="91"/>
      <c r="L153" s="92"/>
    </row>
    <row r="154" spans="5:12" ht="15.75" x14ac:dyDescent="0.25">
      <c r="E154" s="90"/>
      <c r="F154" s="90"/>
      <c r="G154" s="90"/>
      <c r="H154" s="91"/>
      <c r="L154" s="92"/>
    </row>
    <row r="155" spans="5:12" ht="15.75" x14ac:dyDescent="0.25">
      <c r="E155" s="90"/>
      <c r="F155" s="90"/>
      <c r="G155" s="90"/>
      <c r="H155" s="91"/>
      <c r="L155" s="92"/>
    </row>
    <row r="156" spans="5:12" ht="15.75" x14ac:dyDescent="0.25">
      <c r="E156" s="90"/>
      <c r="F156" s="90"/>
      <c r="G156" s="90"/>
      <c r="H156" s="91"/>
      <c r="L156" s="92"/>
    </row>
    <row r="157" spans="5:12" ht="15.75" x14ac:dyDescent="0.25">
      <c r="E157" s="90"/>
      <c r="F157" s="90"/>
      <c r="G157" s="90"/>
      <c r="H157" s="91"/>
      <c r="L157" s="92"/>
    </row>
    <row r="158" spans="5:12" ht="15.75" x14ac:dyDescent="0.25">
      <c r="E158" s="90"/>
      <c r="F158" s="90"/>
      <c r="G158" s="90"/>
      <c r="H158" s="91"/>
      <c r="L158" s="92"/>
    </row>
    <row r="159" spans="5:12" ht="15.75" x14ac:dyDescent="0.25">
      <c r="E159" s="90"/>
      <c r="F159" s="90"/>
      <c r="G159" s="90"/>
      <c r="H159" s="91"/>
      <c r="L159" s="92"/>
    </row>
    <row r="160" spans="5:12" ht="15.75" x14ac:dyDescent="0.25">
      <c r="E160" s="90"/>
      <c r="F160" s="90"/>
      <c r="G160" s="90"/>
      <c r="H160" s="91"/>
      <c r="L160" s="92"/>
    </row>
    <row r="161" spans="5:12" ht="15.75" x14ac:dyDescent="0.25">
      <c r="E161" s="90"/>
      <c r="F161" s="90"/>
      <c r="G161" s="90"/>
      <c r="H161" s="91"/>
      <c r="L161" s="92"/>
    </row>
    <row r="162" spans="5:12" ht="15.75" x14ac:dyDescent="0.25">
      <c r="E162" s="90"/>
      <c r="F162" s="90"/>
      <c r="G162" s="90"/>
      <c r="H162" s="91"/>
      <c r="L162" s="92"/>
    </row>
    <row r="163" spans="5:12" ht="15.75" x14ac:dyDescent="0.25">
      <c r="E163" s="90"/>
      <c r="F163" s="90"/>
      <c r="G163" s="90"/>
      <c r="H163" s="91"/>
      <c r="L163" s="92"/>
    </row>
    <row r="164" spans="5:12" ht="15.75" x14ac:dyDescent="0.25">
      <c r="E164" s="90"/>
      <c r="F164" s="90"/>
      <c r="G164" s="90"/>
      <c r="H164" s="91"/>
      <c r="L164" s="92"/>
    </row>
    <row r="165" spans="5:12" ht="15.75" x14ac:dyDescent="0.25">
      <c r="E165" s="90"/>
      <c r="F165" s="90"/>
      <c r="G165" s="90"/>
      <c r="H165" s="91"/>
      <c r="L165" s="92"/>
    </row>
    <row r="166" spans="5:12" ht="15.75" x14ac:dyDescent="0.25">
      <c r="E166" s="90"/>
      <c r="F166" s="90"/>
      <c r="G166" s="90"/>
      <c r="H166" s="91"/>
      <c r="L166" s="92"/>
    </row>
    <row r="167" spans="5:12" ht="15.75" x14ac:dyDescent="0.25">
      <c r="E167" s="90"/>
      <c r="F167" s="90"/>
      <c r="G167" s="90"/>
      <c r="H167" s="91"/>
      <c r="L167" s="92"/>
    </row>
    <row r="168" spans="5:12" ht="15.75" x14ac:dyDescent="0.25">
      <c r="E168" s="90"/>
      <c r="F168" s="90"/>
      <c r="G168" s="90"/>
      <c r="H168" s="91"/>
      <c r="L168" s="92"/>
    </row>
    <row r="169" spans="5:12" ht="15.75" x14ac:dyDescent="0.25">
      <c r="E169" s="90"/>
      <c r="F169" s="90"/>
      <c r="G169" s="90"/>
      <c r="H169" s="91"/>
      <c r="L169" s="92"/>
    </row>
    <row r="170" spans="5:12" ht="15.75" x14ac:dyDescent="0.25">
      <c r="E170" s="90"/>
      <c r="F170" s="90"/>
      <c r="G170" s="90"/>
      <c r="H170" s="91"/>
      <c r="L170" s="92"/>
    </row>
    <row r="171" spans="5:12" ht="15.75" x14ac:dyDescent="0.25">
      <c r="E171" s="90"/>
      <c r="F171" s="90"/>
      <c r="G171" s="90"/>
      <c r="H171" s="91"/>
      <c r="L171" s="92"/>
    </row>
    <row r="172" spans="5:12" ht="15.75" x14ac:dyDescent="0.25">
      <c r="E172" s="90"/>
      <c r="F172" s="90"/>
      <c r="G172" s="90"/>
      <c r="H172" s="91"/>
      <c r="L172" s="92"/>
    </row>
    <row r="173" spans="5:12" ht="15.75" x14ac:dyDescent="0.25">
      <c r="E173" s="90"/>
      <c r="F173" s="90"/>
      <c r="G173" s="90"/>
      <c r="H173" s="91"/>
      <c r="L173" s="92"/>
    </row>
    <row r="174" spans="5:12" ht="15.75" x14ac:dyDescent="0.25">
      <c r="E174" s="90"/>
      <c r="F174" s="90"/>
      <c r="G174" s="90"/>
      <c r="H174" s="91"/>
      <c r="L174" s="92"/>
    </row>
    <row r="175" spans="5:12" ht="15.75" x14ac:dyDescent="0.25">
      <c r="E175" s="90"/>
      <c r="F175" s="90"/>
      <c r="G175" s="90"/>
      <c r="H175" s="91"/>
      <c r="L175" s="92"/>
    </row>
    <row r="176" spans="5:12" ht="15.75" x14ac:dyDescent="0.25">
      <c r="E176" s="90"/>
      <c r="F176" s="90"/>
      <c r="G176" s="90"/>
      <c r="H176" s="91"/>
      <c r="L176" s="92"/>
    </row>
    <row r="177" spans="5:12" ht="15.75" x14ac:dyDescent="0.25">
      <c r="E177" s="90"/>
      <c r="F177" s="90"/>
      <c r="G177" s="90"/>
      <c r="H177" s="91"/>
      <c r="L177" s="92"/>
    </row>
    <row r="178" spans="5:12" ht="15.75" x14ac:dyDescent="0.25">
      <c r="E178" s="90"/>
      <c r="F178" s="90"/>
      <c r="G178" s="90"/>
      <c r="H178" s="91"/>
      <c r="L178" s="92"/>
    </row>
    <row r="179" spans="5:12" ht="15.75" x14ac:dyDescent="0.25">
      <c r="E179" s="90"/>
      <c r="F179" s="90"/>
      <c r="G179" s="90"/>
      <c r="H179" s="91"/>
      <c r="L179" s="92"/>
    </row>
    <row r="180" spans="5:12" ht="15.75" x14ac:dyDescent="0.25">
      <c r="E180" s="90"/>
      <c r="F180" s="90"/>
      <c r="G180" s="90"/>
      <c r="H180" s="91"/>
      <c r="L180" s="92"/>
    </row>
    <row r="181" spans="5:12" ht="15.75" x14ac:dyDescent="0.25">
      <c r="E181" s="90"/>
      <c r="F181" s="90"/>
      <c r="G181" s="90"/>
      <c r="H181" s="91"/>
      <c r="L181" s="92"/>
    </row>
    <row r="182" spans="5:12" ht="15.75" x14ac:dyDescent="0.25">
      <c r="E182" s="90"/>
      <c r="F182" s="90"/>
      <c r="G182" s="90"/>
      <c r="H182" s="91"/>
      <c r="L182" s="92"/>
    </row>
    <row r="183" spans="5:12" ht="15.75" x14ac:dyDescent="0.25">
      <c r="E183" s="90"/>
      <c r="F183" s="90"/>
      <c r="G183" s="90"/>
      <c r="H183" s="91"/>
      <c r="L183" s="92"/>
    </row>
    <row r="184" spans="5:12" ht="15.75" x14ac:dyDescent="0.25">
      <c r="E184" s="90"/>
      <c r="F184" s="90"/>
      <c r="G184" s="90"/>
      <c r="H184" s="91"/>
      <c r="L184" s="92"/>
    </row>
    <row r="185" spans="5:12" ht="15.75" x14ac:dyDescent="0.25">
      <c r="E185" s="90"/>
      <c r="F185" s="90"/>
      <c r="G185" s="90"/>
      <c r="H185" s="91"/>
      <c r="L185" s="92"/>
    </row>
    <row r="186" spans="5:12" ht="15.75" x14ac:dyDescent="0.25">
      <c r="E186" s="90"/>
      <c r="F186" s="90"/>
      <c r="G186" s="90"/>
      <c r="H186" s="91"/>
      <c r="L186" s="92"/>
    </row>
    <row r="187" spans="5:12" ht="15.75" x14ac:dyDescent="0.25">
      <c r="E187" s="90"/>
      <c r="F187" s="90"/>
      <c r="G187" s="90"/>
      <c r="H187" s="91"/>
      <c r="L187" s="92"/>
    </row>
    <row r="188" spans="5:12" ht="15.75" x14ac:dyDescent="0.25">
      <c r="E188" s="90"/>
      <c r="F188" s="90"/>
      <c r="G188" s="90"/>
      <c r="H188" s="91"/>
      <c r="L188" s="92"/>
    </row>
    <row r="189" spans="5:12" ht="15.75" x14ac:dyDescent="0.25">
      <c r="E189" s="90"/>
      <c r="F189" s="90"/>
      <c r="G189" s="90"/>
      <c r="H189" s="91"/>
      <c r="L189" s="92"/>
    </row>
    <row r="190" spans="5:12" ht="15.75" x14ac:dyDescent="0.25">
      <c r="E190" s="90"/>
      <c r="F190" s="90"/>
      <c r="G190" s="90"/>
      <c r="H190" s="91"/>
      <c r="L190" s="92"/>
    </row>
    <row r="191" spans="5:12" ht="15.75" x14ac:dyDescent="0.25">
      <c r="E191" s="90"/>
      <c r="F191" s="90"/>
      <c r="G191" s="90"/>
      <c r="H191" s="91"/>
      <c r="L191" s="92"/>
    </row>
    <row r="192" spans="5:12" ht="15.75" x14ac:dyDescent="0.25">
      <c r="E192" s="90"/>
      <c r="F192" s="90"/>
      <c r="G192" s="90"/>
      <c r="H192" s="91"/>
      <c r="L192" s="92"/>
    </row>
    <row r="193" spans="5:12" ht="15.75" x14ac:dyDescent="0.25">
      <c r="E193" s="90"/>
      <c r="F193" s="90"/>
      <c r="G193" s="90"/>
      <c r="H193" s="91"/>
      <c r="L193" s="92"/>
    </row>
    <row r="194" spans="5:12" ht="15.75" x14ac:dyDescent="0.25">
      <c r="E194" s="90"/>
      <c r="F194" s="90"/>
      <c r="G194" s="90"/>
      <c r="H194" s="91"/>
      <c r="L194" s="92"/>
    </row>
    <row r="195" spans="5:12" ht="15.75" x14ac:dyDescent="0.25">
      <c r="E195" s="90"/>
      <c r="F195" s="90"/>
      <c r="G195" s="90"/>
      <c r="H195" s="91"/>
      <c r="L195" s="92"/>
    </row>
    <row r="196" spans="5:12" ht="15.75" x14ac:dyDescent="0.25">
      <c r="E196" s="90"/>
      <c r="F196" s="90"/>
      <c r="G196" s="90"/>
      <c r="H196" s="91"/>
      <c r="L196" s="92"/>
    </row>
    <row r="197" spans="5:12" ht="15.75" x14ac:dyDescent="0.25">
      <c r="E197" s="90"/>
      <c r="F197" s="90"/>
      <c r="G197" s="90"/>
      <c r="H197" s="91"/>
      <c r="L197" s="92"/>
    </row>
    <row r="198" spans="5:12" ht="15.75" x14ac:dyDescent="0.25">
      <c r="E198" s="90"/>
      <c r="F198" s="90"/>
      <c r="G198" s="90"/>
      <c r="H198" s="91"/>
      <c r="L198" s="92"/>
    </row>
    <row r="199" spans="5:12" ht="15.75" x14ac:dyDescent="0.25">
      <c r="E199" s="90"/>
      <c r="F199" s="90"/>
      <c r="G199" s="90"/>
      <c r="H199" s="91"/>
      <c r="L199" s="92"/>
    </row>
    <row r="200" spans="5:12" ht="15.75" x14ac:dyDescent="0.25">
      <c r="E200" s="90"/>
      <c r="F200" s="90"/>
      <c r="G200" s="90"/>
      <c r="H200" s="91"/>
      <c r="L200" s="92"/>
    </row>
    <row r="201" spans="5:12" ht="15.75" x14ac:dyDescent="0.25">
      <c r="E201" s="90"/>
      <c r="F201" s="90"/>
      <c r="G201" s="90"/>
      <c r="H201" s="91"/>
      <c r="L201" s="92"/>
    </row>
    <row r="202" spans="5:12" ht="15.75" x14ac:dyDescent="0.25">
      <c r="E202" s="90"/>
      <c r="F202" s="90"/>
      <c r="G202" s="90"/>
      <c r="H202" s="91"/>
      <c r="L202" s="92"/>
    </row>
    <row r="203" spans="5:12" ht="15.75" x14ac:dyDescent="0.25">
      <c r="E203" s="90"/>
      <c r="F203" s="90"/>
      <c r="G203" s="90"/>
      <c r="H203" s="91"/>
      <c r="L203" s="92"/>
    </row>
    <row r="204" spans="5:12" ht="15.75" x14ac:dyDescent="0.25">
      <c r="E204" s="90"/>
      <c r="F204" s="90"/>
      <c r="G204" s="90"/>
      <c r="H204" s="91"/>
      <c r="L204" s="92"/>
    </row>
    <row r="205" spans="5:12" ht="15.75" x14ac:dyDescent="0.25">
      <c r="E205" s="90"/>
      <c r="F205" s="90"/>
      <c r="G205" s="90"/>
      <c r="H205" s="91"/>
      <c r="L205" s="92"/>
    </row>
    <row r="206" spans="5:12" ht="15.75" x14ac:dyDescent="0.25">
      <c r="E206" s="90"/>
      <c r="F206" s="90"/>
      <c r="G206" s="90"/>
      <c r="H206" s="91"/>
      <c r="L206" s="92"/>
    </row>
    <row r="207" spans="5:12" ht="15.75" x14ac:dyDescent="0.25">
      <c r="E207" s="90"/>
      <c r="F207" s="90"/>
      <c r="G207" s="90"/>
      <c r="H207" s="91"/>
      <c r="L207" s="92"/>
    </row>
    <row r="208" spans="5:12" ht="15.75" x14ac:dyDescent="0.25">
      <c r="E208" s="90"/>
      <c r="F208" s="90"/>
      <c r="G208" s="90"/>
      <c r="H208" s="91"/>
      <c r="L208" s="92"/>
    </row>
    <row r="209" spans="5:12" ht="15.75" x14ac:dyDescent="0.25">
      <c r="E209" s="90"/>
      <c r="F209" s="90"/>
      <c r="G209" s="90"/>
      <c r="H209" s="91"/>
      <c r="L209" s="92"/>
    </row>
    <row r="210" spans="5:12" ht="15.75" x14ac:dyDescent="0.25">
      <c r="E210" s="90"/>
      <c r="F210" s="90"/>
      <c r="G210" s="90"/>
      <c r="H210" s="91"/>
      <c r="L210" s="92"/>
    </row>
    <row r="211" spans="5:12" ht="15.75" x14ac:dyDescent="0.25">
      <c r="E211" s="90"/>
      <c r="F211" s="90"/>
      <c r="G211" s="90"/>
      <c r="H211" s="91"/>
      <c r="L211" s="92"/>
    </row>
    <row r="212" spans="5:12" ht="15.75" x14ac:dyDescent="0.25">
      <c r="E212" s="90"/>
      <c r="F212" s="90"/>
      <c r="G212" s="90"/>
      <c r="H212" s="91"/>
      <c r="L212" s="92"/>
    </row>
    <row r="213" spans="5:12" ht="15.75" x14ac:dyDescent="0.25">
      <c r="E213" s="90"/>
      <c r="F213" s="90"/>
      <c r="G213" s="90"/>
      <c r="H213" s="91"/>
      <c r="L213" s="92"/>
    </row>
    <row r="214" spans="5:12" ht="15.75" x14ac:dyDescent="0.25">
      <c r="E214" s="90"/>
      <c r="F214" s="90"/>
      <c r="G214" s="90"/>
      <c r="H214" s="91"/>
      <c r="L214" s="92"/>
    </row>
    <row r="215" spans="5:12" ht="15.75" x14ac:dyDescent="0.25">
      <c r="E215" s="90"/>
      <c r="F215" s="90"/>
      <c r="G215" s="90"/>
      <c r="H215" s="91"/>
      <c r="L215" s="92"/>
    </row>
    <row r="216" spans="5:12" ht="15.75" x14ac:dyDescent="0.25">
      <c r="E216" s="90"/>
      <c r="F216" s="90"/>
      <c r="G216" s="90"/>
      <c r="H216" s="91"/>
      <c r="L216" s="92"/>
    </row>
    <row r="217" spans="5:12" ht="15.75" x14ac:dyDescent="0.25">
      <c r="E217" s="90"/>
      <c r="F217" s="90"/>
      <c r="G217" s="90"/>
      <c r="H217" s="91"/>
      <c r="L217" s="92"/>
    </row>
    <row r="218" spans="5:12" ht="15.75" x14ac:dyDescent="0.25">
      <c r="E218" s="90"/>
      <c r="F218" s="90"/>
      <c r="G218" s="90"/>
      <c r="H218" s="91"/>
      <c r="L218" s="92"/>
    </row>
    <row r="219" spans="5:12" ht="15.75" x14ac:dyDescent="0.25">
      <c r="E219" s="90"/>
      <c r="F219" s="90"/>
      <c r="G219" s="90"/>
      <c r="H219" s="91"/>
      <c r="L219" s="92"/>
    </row>
    <row r="220" spans="5:12" ht="15.75" x14ac:dyDescent="0.25">
      <c r="E220" s="90"/>
      <c r="F220" s="90"/>
      <c r="G220" s="90"/>
      <c r="H220" s="91"/>
      <c r="L220" s="92"/>
    </row>
    <row r="221" spans="5:12" ht="15.75" x14ac:dyDescent="0.25">
      <c r="E221" s="90"/>
      <c r="F221" s="90"/>
      <c r="G221" s="90"/>
      <c r="H221" s="91"/>
      <c r="L221" s="92"/>
    </row>
    <row r="222" spans="5:12" ht="15.75" x14ac:dyDescent="0.25">
      <c r="E222" s="90"/>
      <c r="F222" s="90"/>
      <c r="G222" s="90"/>
      <c r="H222" s="91"/>
      <c r="L222" s="92"/>
    </row>
    <row r="223" spans="5:12" ht="15.75" x14ac:dyDescent="0.25">
      <c r="E223" s="90"/>
      <c r="F223" s="90"/>
      <c r="G223" s="90"/>
      <c r="H223" s="91"/>
      <c r="L223" s="92"/>
    </row>
    <row r="224" spans="5:12" ht="15.75" x14ac:dyDescent="0.25">
      <c r="E224" s="90"/>
      <c r="F224" s="90"/>
      <c r="G224" s="90"/>
      <c r="H224" s="91"/>
      <c r="L224" s="92"/>
    </row>
    <row r="225" spans="5:12" ht="15.75" x14ac:dyDescent="0.25">
      <c r="E225" s="90"/>
      <c r="F225" s="90"/>
      <c r="G225" s="90"/>
      <c r="H225" s="91"/>
      <c r="L225" s="92"/>
    </row>
    <row r="226" spans="5:12" ht="15.75" x14ac:dyDescent="0.25">
      <c r="E226" s="90"/>
      <c r="F226" s="90"/>
      <c r="G226" s="90"/>
      <c r="H226" s="91"/>
      <c r="L226" s="92"/>
    </row>
    <row r="227" spans="5:12" ht="15.75" x14ac:dyDescent="0.25">
      <c r="E227" s="90"/>
      <c r="F227" s="90"/>
      <c r="G227" s="90"/>
      <c r="H227" s="91"/>
      <c r="L227" s="92"/>
    </row>
    <row r="228" spans="5:12" ht="15.75" x14ac:dyDescent="0.25">
      <c r="E228" s="90"/>
      <c r="F228" s="90"/>
      <c r="G228" s="90"/>
      <c r="H228" s="91"/>
      <c r="L228" s="92"/>
    </row>
    <row r="229" spans="5:12" ht="15.75" x14ac:dyDescent="0.25">
      <c r="E229" s="90"/>
      <c r="F229" s="90"/>
      <c r="G229" s="90"/>
      <c r="H229" s="91"/>
      <c r="L229" s="92"/>
    </row>
    <row r="230" spans="5:12" ht="15.75" x14ac:dyDescent="0.25">
      <c r="E230" s="90"/>
      <c r="F230" s="90"/>
      <c r="G230" s="90"/>
      <c r="H230" s="91"/>
      <c r="L230" s="92"/>
    </row>
    <row r="231" spans="5:12" ht="15.75" x14ac:dyDescent="0.25">
      <c r="E231" s="90"/>
      <c r="F231" s="90"/>
      <c r="G231" s="90"/>
      <c r="H231" s="91"/>
      <c r="L231" s="92"/>
    </row>
    <row r="232" spans="5:12" ht="15.75" x14ac:dyDescent="0.25">
      <c r="E232" s="90"/>
      <c r="F232" s="90"/>
      <c r="G232" s="90"/>
      <c r="H232" s="91"/>
      <c r="L232" s="92"/>
    </row>
    <row r="233" spans="5:12" ht="15.75" x14ac:dyDescent="0.25">
      <c r="E233" s="90"/>
      <c r="F233" s="90"/>
      <c r="G233" s="90"/>
      <c r="H233" s="91"/>
      <c r="L233" s="92"/>
    </row>
    <row r="234" spans="5:12" ht="15.75" x14ac:dyDescent="0.25">
      <c r="E234" s="90"/>
      <c r="F234" s="90"/>
      <c r="G234" s="90"/>
      <c r="H234" s="91"/>
      <c r="L234" s="92"/>
    </row>
    <row r="235" spans="5:12" ht="15.75" x14ac:dyDescent="0.25">
      <c r="E235" s="90"/>
      <c r="F235" s="90"/>
      <c r="G235" s="90"/>
      <c r="H235" s="91"/>
      <c r="L235" s="92"/>
    </row>
    <row r="236" spans="5:12" ht="15.75" x14ac:dyDescent="0.25">
      <c r="E236" s="90"/>
      <c r="F236" s="90"/>
      <c r="G236" s="90"/>
      <c r="H236" s="91"/>
      <c r="L236" s="92"/>
    </row>
    <row r="237" spans="5:12" ht="15.75" x14ac:dyDescent="0.25">
      <c r="E237" s="90"/>
      <c r="F237" s="90"/>
      <c r="G237" s="90"/>
      <c r="H237" s="91"/>
      <c r="L237" s="92"/>
    </row>
    <row r="238" spans="5:12" ht="15.75" x14ac:dyDescent="0.25">
      <c r="E238" s="90"/>
      <c r="F238" s="90"/>
      <c r="G238" s="90"/>
      <c r="H238" s="91"/>
      <c r="L238" s="92"/>
    </row>
    <row r="239" spans="5:12" ht="15.75" x14ac:dyDescent="0.25">
      <c r="E239" s="90"/>
      <c r="F239" s="90"/>
      <c r="G239" s="90"/>
      <c r="H239" s="91"/>
      <c r="L239" s="92"/>
    </row>
    <row r="240" spans="5:12" ht="15.75" x14ac:dyDescent="0.25">
      <c r="E240" s="90"/>
      <c r="F240" s="90"/>
      <c r="G240" s="90"/>
      <c r="H240" s="91"/>
      <c r="L240" s="92"/>
    </row>
    <row r="241" spans="5:12" ht="15.75" x14ac:dyDescent="0.25">
      <c r="E241" s="90"/>
      <c r="F241" s="90"/>
      <c r="G241" s="90"/>
      <c r="H241" s="91"/>
      <c r="L241" s="92"/>
    </row>
    <row r="242" spans="5:12" ht="15.75" x14ac:dyDescent="0.25">
      <c r="E242" s="90"/>
      <c r="F242" s="90"/>
      <c r="G242" s="90"/>
      <c r="H242" s="91"/>
      <c r="L242" s="92"/>
    </row>
    <row r="243" spans="5:12" ht="15.75" x14ac:dyDescent="0.25">
      <c r="E243" s="90"/>
      <c r="F243" s="90"/>
      <c r="G243" s="90"/>
      <c r="H243" s="91"/>
      <c r="L243" s="92"/>
    </row>
    <row r="244" spans="5:12" ht="15.75" x14ac:dyDescent="0.25">
      <c r="E244" s="90"/>
      <c r="F244" s="90"/>
      <c r="G244" s="90"/>
      <c r="H244" s="91"/>
      <c r="L244" s="92"/>
    </row>
    <row r="245" spans="5:12" ht="15.75" x14ac:dyDescent="0.25">
      <c r="E245" s="90"/>
      <c r="F245" s="90"/>
      <c r="G245" s="90"/>
      <c r="H245" s="91"/>
      <c r="L245" s="92"/>
    </row>
    <row r="246" spans="5:12" ht="15.75" x14ac:dyDescent="0.25">
      <c r="E246" s="90"/>
      <c r="F246" s="90"/>
      <c r="G246" s="90"/>
      <c r="H246" s="91"/>
      <c r="L246" s="92"/>
    </row>
    <row r="247" spans="5:12" ht="15.75" x14ac:dyDescent="0.25">
      <c r="E247" s="90"/>
      <c r="F247" s="90"/>
      <c r="G247" s="90"/>
      <c r="H247" s="91"/>
      <c r="L247" s="92"/>
    </row>
    <row r="248" spans="5:12" ht="15.75" x14ac:dyDescent="0.25">
      <c r="E248" s="90"/>
      <c r="F248" s="90"/>
      <c r="G248" s="90"/>
      <c r="H248" s="91"/>
      <c r="L248" s="92"/>
    </row>
    <row r="249" spans="5:12" ht="15.75" x14ac:dyDescent="0.25">
      <c r="E249" s="90"/>
      <c r="F249" s="90"/>
      <c r="G249" s="90"/>
      <c r="H249" s="91"/>
      <c r="L249" s="92"/>
    </row>
    <row r="250" spans="5:12" ht="15.75" x14ac:dyDescent="0.25">
      <c r="E250" s="90"/>
      <c r="F250" s="90"/>
      <c r="G250" s="90"/>
      <c r="H250" s="91"/>
      <c r="L250" s="92"/>
    </row>
    <row r="251" spans="5:12" ht="15.75" x14ac:dyDescent="0.25">
      <c r="E251" s="90"/>
      <c r="F251" s="90"/>
      <c r="G251" s="90"/>
      <c r="H251" s="91"/>
      <c r="L251" s="92"/>
    </row>
    <row r="252" spans="5:12" ht="15.75" x14ac:dyDescent="0.25">
      <c r="E252" s="90"/>
      <c r="F252" s="90"/>
      <c r="G252" s="90"/>
      <c r="H252" s="91"/>
      <c r="L252" s="92"/>
    </row>
    <row r="253" spans="5:12" ht="15.75" x14ac:dyDescent="0.25">
      <c r="E253" s="90"/>
      <c r="F253" s="90"/>
      <c r="G253" s="90"/>
      <c r="H253" s="91"/>
      <c r="L253" s="92"/>
    </row>
    <row r="254" spans="5:12" ht="15.75" x14ac:dyDescent="0.25">
      <c r="E254" s="90"/>
      <c r="F254" s="90"/>
      <c r="G254" s="90"/>
      <c r="H254" s="91"/>
      <c r="L254" s="92"/>
    </row>
    <row r="255" spans="5:12" ht="15.75" x14ac:dyDescent="0.25">
      <c r="E255" s="90"/>
      <c r="F255" s="90"/>
      <c r="G255" s="90"/>
      <c r="H255" s="91"/>
      <c r="L255" s="92"/>
    </row>
    <row r="256" spans="5:12" ht="15.75" x14ac:dyDescent="0.25">
      <c r="E256" s="90"/>
      <c r="F256" s="90"/>
      <c r="G256" s="90"/>
      <c r="H256" s="91"/>
      <c r="L256" s="92"/>
    </row>
    <row r="257" spans="5:12" ht="15.75" x14ac:dyDescent="0.25">
      <c r="E257" s="90"/>
      <c r="F257" s="90"/>
      <c r="G257" s="90"/>
      <c r="H257" s="91"/>
      <c r="L257" s="92"/>
    </row>
    <row r="258" spans="5:12" ht="15.75" x14ac:dyDescent="0.25">
      <c r="E258" s="90"/>
      <c r="F258" s="90"/>
      <c r="G258" s="90"/>
      <c r="H258" s="91"/>
      <c r="L258" s="92"/>
    </row>
    <row r="259" spans="5:12" ht="15.75" x14ac:dyDescent="0.25">
      <c r="E259" s="90"/>
      <c r="F259" s="90"/>
      <c r="G259" s="90"/>
      <c r="H259" s="91"/>
      <c r="L259" s="92"/>
    </row>
    <row r="260" spans="5:12" ht="15.75" x14ac:dyDescent="0.25">
      <c r="E260" s="90"/>
      <c r="F260" s="90"/>
      <c r="G260" s="90"/>
      <c r="H260" s="91"/>
      <c r="L260" s="92"/>
    </row>
    <row r="261" spans="5:12" ht="15.75" x14ac:dyDescent="0.25">
      <c r="E261" s="90"/>
      <c r="F261" s="90"/>
      <c r="G261" s="90"/>
      <c r="H261" s="91"/>
      <c r="L261" s="92"/>
    </row>
    <row r="262" spans="5:12" ht="15.75" x14ac:dyDescent="0.25">
      <c r="E262" s="90"/>
      <c r="F262" s="90"/>
      <c r="G262" s="90"/>
      <c r="H262" s="91"/>
      <c r="L262" s="92"/>
    </row>
    <row r="263" spans="5:12" ht="15.75" x14ac:dyDescent="0.25">
      <c r="E263" s="90"/>
      <c r="F263" s="90"/>
      <c r="G263" s="90"/>
      <c r="H263" s="91"/>
      <c r="L263" s="92"/>
    </row>
    <row r="264" spans="5:12" ht="15.75" x14ac:dyDescent="0.25">
      <c r="E264" s="90"/>
      <c r="F264" s="90"/>
      <c r="G264" s="90"/>
      <c r="H264" s="91"/>
      <c r="L264" s="92"/>
    </row>
    <row r="265" spans="5:12" ht="15.75" x14ac:dyDescent="0.25">
      <c r="E265" s="90"/>
      <c r="F265" s="90"/>
      <c r="G265" s="90"/>
      <c r="H265" s="91"/>
      <c r="L265" s="92"/>
    </row>
    <row r="266" spans="5:12" ht="15.75" x14ac:dyDescent="0.25">
      <c r="E266" s="90"/>
      <c r="F266" s="90"/>
      <c r="G266" s="90"/>
      <c r="H266" s="91"/>
      <c r="L266" s="92"/>
    </row>
    <row r="267" spans="5:12" ht="15.75" x14ac:dyDescent="0.25">
      <c r="E267" s="90"/>
      <c r="F267" s="90"/>
      <c r="G267" s="90"/>
      <c r="H267" s="91"/>
      <c r="L267" s="92"/>
    </row>
    <row r="268" spans="5:12" ht="15.75" x14ac:dyDescent="0.25">
      <c r="E268" s="90"/>
      <c r="F268" s="90"/>
      <c r="G268" s="90"/>
      <c r="H268" s="91"/>
      <c r="L268" s="92"/>
    </row>
    <row r="269" spans="5:12" ht="15.75" x14ac:dyDescent="0.25">
      <c r="E269" s="90"/>
      <c r="F269" s="90"/>
      <c r="G269" s="90"/>
      <c r="H269" s="91"/>
      <c r="L269" s="92"/>
    </row>
    <row r="270" spans="5:12" ht="15.75" x14ac:dyDescent="0.25">
      <c r="E270" s="90"/>
      <c r="F270" s="90"/>
      <c r="G270" s="90"/>
      <c r="H270" s="91"/>
      <c r="L270" s="92"/>
    </row>
    <row r="271" spans="5:12" ht="15.75" x14ac:dyDescent="0.25">
      <c r="E271" s="90"/>
      <c r="F271" s="90"/>
      <c r="G271" s="90"/>
      <c r="H271" s="91"/>
      <c r="L271" s="92"/>
    </row>
    <row r="272" spans="5:12" ht="15.75" x14ac:dyDescent="0.25">
      <c r="E272" s="90"/>
      <c r="F272" s="90"/>
      <c r="G272" s="90"/>
      <c r="H272" s="91"/>
      <c r="L272" s="92"/>
    </row>
    <row r="273" spans="5:12" ht="15.75" x14ac:dyDescent="0.25">
      <c r="E273" s="90"/>
      <c r="F273" s="90"/>
      <c r="G273" s="90"/>
      <c r="H273" s="91"/>
      <c r="L273" s="92"/>
    </row>
    <row r="274" spans="5:12" ht="15.75" x14ac:dyDescent="0.25">
      <c r="E274" s="90"/>
      <c r="F274" s="90"/>
      <c r="G274" s="90"/>
      <c r="H274" s="91"/>
      <c r="L274" s="92"/>
    </row>
    <row r="275" spans="5:12" ht="15.75" x14ac:dyDescent="0.25">
      <c r="E275" s="90"/>
      <c r="F275" s="90"/>
      <c r="G275" s="90"/>
      <c r="H275" s="91"/>
      <c r="L275" s="92"/>
    </row>
    <row r="276" spans="5:12" ht="15.75" x14ac:dyDescent="0.25">
      <c r="E276" s="90"/>
      <c r="F276" s="90"/>
      <c r="G276" s="90"/>
      <c r="H276" s="91"/>
      <c r="L276" s="92"/>
    </row>
    <row r="277" spans="5:12" ht="15.75" x14ac:dyDescent="0.25">
      <c r="E277" s="90"/>
      <c r="F277" s="90"/>
      <c r="G277" s="90"/>
      <c r="H277" s="91"/>
      <c r="L277" s="92"/>
    </row>
    <row r="278" spans="5:12" ht="15.75" x14ac:dyDescent="0.25">
      <c r="E278" s="90"/>
      <c r="F278" s="90"/>
      <c r="G278" s="90"/>
      <c r="H278" s="91"/>
      <c r="L278" s="92"/>
    </row>
    <row r="279" spans="5:12" ht="15.75" x14ac:dyDescent="0.25">
      <c r="E279" s="90"/>
      <c r="F279" s="90"/>
      <c r="G279" s="90"/>
      <c r="H279" s="91"/>
      <c r="L279" s="92"/>
    </row>
    <row r="280" spans="5:12" ht="15.75" x14ac:dyDescent="0.25">
      <c r="E280" s="90"/>
      <c r="F280" s="90"/>
      <c r="G280" s="90"/>
      <c r="H280" s="91"/>
      <c r="L280" s="92"/>
    </row>
    <row r="281" spans="5:12" ht="15.75" x14ac:dyDescent="0.25">
      <c r="E281" s="90"/>
      <c r="F281" s="90"/>
      <c r="G281" s="90"/>
      <c r="H281" s="91"/>
      <c r="L281" s="92"/>
    </row>
    <row r="282" spans="5:12" ht="15.75" x14ac:dyDescent="0.25">
      <c r="E282" s="90"/>
      <c r="F282" s="90"/>
      <c r="G282" s="90"/>
      <c r="H282" s="91"/>
      <c r="L282" s="92"/>
    </row>
    <row r="283" spans="5:12" ht="15.75" x14ac:dyDescent="0.25">
      <c r="E283" s="90"/>
      <c r="F283" s="90"/>
      <c r="G283" s="90"/>
      <c r="H283" s="91"/>
      <c r="L283" s="92"/>
    </row>
    <row r="284" spans="5:12" ht="15.75" x14ac:dyDescent="0.25">
      <c r="E284" s="90"/>
      <c r="F284" s="90"/>
      <c r="G284" s="90"/>
      <c r="H284" s="91"/>
      <c r="L284" s="92"/>
    </row>
    <row r="285" spans="5:12" ht="15.75" x14ac:dyDescent="0.25">
      <c r="E285" s="90"/>
      <c r="F285" s="90"/>
      <c r="G285" s="90"/>
      <c r="H285" s="91"/>
      <c r="L285" s="92"/>
    </row>
    <row r="286" spans="5:12" ht="15.75" x14ac:dyDescent="0.25">
      <c r="E286" s="90"/>
      <c r="F286" s="90"/>
      <c r="G286" s="90"/>
      <c r="H286" s="91"/>
      <c r="L286" s="92"/>
    </row>
    <row r="287" spans="5:12" ht="15.75" x14ac:dyDescent="0.25">
      <c r="E287" s="90"/>
      <c r="F287" s="90"/>
      <c r="G287" s="90"/>
      <c r="H287" s="91"/>
      <c r="L287" s="92"/>
    </row>
    <row r="288" spans="5:12" ht="15.75" x14ac:dyDescent="0.25">
      <c r="E288" s="90"/>
      <c r="F288" s="90"/>
      <c r="G288" s="90"/>
      <c r="H288" s="91"/>
      <c r="L288" s="92"/>
    </row>
    <row r="289" spans="5:12" ht="15.75" x14ac:dyDescent="0.25">
      <c r="E289" s="90"/>
      <c r="F289" s="90"/>
      <c r="G289" s="90"/>
      <c r="H289" s="91"/>
      <c r="L289" s="92"/>
    </row>
    <row r="290" spans="5:12" ht="15.75" x14ac:dyDescent="0.25">
      <c r="E290" s="90"/>
      <c r="F290" s="90"/>
      <c r="G290" s="90"/>
      <c r="H290" s="91"/>
      <c r="L290" s="92"/>
    </row>
    <row r="291" spans="5:12" ht="15.75" x14ac:dyDescent="0.25">
      <c r="E291" s="90"/>
      <c r="F291" s="90"/>
      <c r="G291" s="90"/>
      <c r="H291" s="91"/>
      <c r="L291" s="92"/>
    </row>
    <row r="292" spans="5:12" ht="15.75" x14ac:dyDescent="0.25">
      <c r="E292" s="90"/>
      <c r="F292" s="90"/>
      <c r="G292" s="90"/>
      <c r="H292" s="91"/>
      <c r="L292" s="92"/>
    </row>
    <row r="293" spans="5:12" ht="15.75" x14ac:dyDescent="0.25">
      <c r="E293" s="90"/>
      <c r="F293" s="90"/>
      <c r="G293" s="90"/>
      <c r="H293" s="91"/>
      <c r="L293" s="92"/>
    </row>
    <row r="294" spans="5:12" ht="15.75" x14ac:dyDescent="0.25">
      <c r="E294" s="90"/>
      <c r="F294" s="90"/>
      <c r="G294" s="90"/>
      <c r="H294" s="91"/>
      <c r="L294" s="92"/>
    </row>
    <row r="295" spans="5:12" ht="15.75" x14ac:dyDescent="0.25">
      <c r="E295" s="90"/>
      <c r="F295" s="90"/>
      <c r="G295" s="90"/>
      <c r="H295" s="91"/>
      <c r="L295" s="92"/>
    </row>
    <row r="296" spans="5:12" ht="15.75" x14ac:dyDescent="0.25">
      <c r="E296" s="90"/>
      <c r="F296" s="90"/>
      <c r="G296" s="90"/>
      <c r="H296" s="91"/>
      <c r="L296" s="92"/>
    </row>
    <row r="297" spans="5:12" ht="15.75" x14ac:dyDescent="0.25">
      <c r="E297" s="90"/>
      <c r="F297" s="90"/>
      <c r="G297" s="90"/>
      <c r="H297" s="91"/>
      <c r="L297" s="92"/>
    </row>
    <row r="298" spans="5:12" ht="15.75" x14ac:dyDescent="0.25">
      <c r="E298" s="90"/>
      <c r="F298" s="90"/>
      <c r="G298" s="90"/>
      <c r="H298" s="91"/>
      <c r="L298" s="92"/>
    </row>
    <row r="299" spans="5:12" ht="15.75" x14ac:dyDescent="0.25">
      <c r="E299" s="90"/>
      <c r="F299" s="90"/>
      <c r="G299" s="90"/>
      <c r="H299" s="91"/>
      <c r="L299" s="92"/>
    </row>
    <row r="300" spans="5:12" ht="15.75" x14ac:dyDescent="0.25">
      <c r="E300" s="90"/>
      <c r="F300" s="90"/>
      <c r="G300" s="90"/>
      <c r="H300" s="91"/>
      <c r="L300" s="92"/>
    </row>
    <row r="301" spans="5:12" ht="15.75" x14ac:dyDescent="0.25">
      <c r="E301" s="90"/>
      <c r="F301" s="90"/>
      <c r="G301" s="90"/>
      <c r="H301" s="91"/>
      <c r="L301" s="92"/>
    </row>
    <row r="302" spans="5:12" ht="15.75" x14ac:dyDescent="0.25">
      <c r="E302" s="90"/>
      <c r="F302" s="90"/>
      <c r="G302" s="90"/>
      <c r="H302" s="91"/>
      <c r="L302" s="92"/>
    </row>
    <row r="303" spans="5:12" ht="15.75" x14ac:dyDescent="0.25">
      <c r="E303" s="90"/>
      <c r="F303" s="90"/>
      <c r="G303" s="90"/>
      <c r="H303" s="91"/>
      <c r="L303" s="92"/>
    </row>
  </sheetData>
  <sheetProtection algorithmName="SHA-512" hashValue="x/gRGYU+pX6WRLhWD/uyzCZHe1q+x1yYANi0hBvAnK/IW3E3IERJEQnXzykauunlun0KIrspl2FWrLE7nD7F+w==" saltValue="4+zRhkmah0L5oI1M3Shm2Q==" spinCount="100000" sheet="1" objects="1" scenarios="1" formatCells="0" formatColumns="0" formatRows="0" insertRows="0" insertHyperlinks="0" deleteRows="0" sort="0"/>
  <mergeCells count="1">
    <mergeCell ref="B4:K4"/>
  </mergeCells>
  <dataValidations count="6">
    <dataValidation type="list" allowBlank="1" showErrorMessage="1" sqref="H7:H45" xr:uid="{66076F8A-E11C-4E49-BCEE-1D5C9553285E}">
      <formula1>"1,2,3,4,5+"</formula1>
    </dataValidation>
    <dataValidation type="list" allowBlank="1" showErrorMessage="1" sqref="F7:F44" xr:uid="{A262AB5B-B862-4277-9261-36E00482DBAE}">
      <formula1>"Undergrad,Masters,Phd"</formula1>
    </dataValidation>
    <dataValidation type="list" allowBlank="1" showErrorMessage="1" sqref="G7:G45" xr:uid="{76E95AF2-E1C4-4A5E-9B05-1D19762E307C}">
      <formula1>"FIRST YEAR,CIVL,SBME,EECE,CHBE,ENVE,ENPH,GEOE,IGEN,MECH,MINE,MTRL,MANU,OTHER"</formula1>
    </dataValidation>
    <dataValidation type="list" allowBlank="1" showErrorMessage="1" sqref="K7:K45" xr:uid="{688665A8-B073-4B1D-A6D0-FE6733EA6343}">
      <formula1>"Select,Returning,New"</formula1>
    </dataValidation>
    <dataValidation type="list" allowBlank="1" showErrorMessage="1" sqref="G6" xr:uid="{DB600B75-3A8F-4E28-A782-24E86C0BDCD4}">
      <formula1>"FIRST YEAR,CPEN,SBME,ELEC,CHBE,ENVE,ENPH,GEOE,IGEN,MECH,MINE,MTRL,MANU,OTHER"</formula1>
    </dataValidation>
    <dataValidation type="list" allowBlank="1" showErrorMessage="1" sqref="E7:E45" xr:uid="{28680FF6-FC1C-484D-AC06-E455EC4ED918}">
      <formula1>"APSC,SCARP,SALA,DENT,ARTS,EDUC,COMM,FRST,KIN,JRNL,LAIS,LFS,LAW,MEDI,MUSC,SPPH,NURS,PHRM,SCIE"</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3EC84-B160-46D4-B7A9-25D2FB15E241}">
  <sheetPr>
    <tabColor theme="6"/>
  </sheetPr>
  <dimension ref="B1:AA187"/>
  <sheetViews>
    <sheetView showGridLines="0" zoomScale="80" zoomScaleNormal="80" workbookViewId="0">
      <selection activeCell="H4" sqref="H4"/>
    </sheetView>
  </sheetViews>
  <sheetFormatPr defaultColWidth="8.7109375" defaultRowHeight="15" customHeight="1" x14ac:dyDescent="0.25"/>
  <cols>
    <col min="1" max="1" width="5.85546875" style="5" customWidth="1"/>
    <col min="2" max="2" width="44.140625" style="5" customWidth="1"/>
    <col min="3" max="3" width="38.85546875" style="5" customWidth="1"/>
    <col min="4" max="4" width="20.5703125" style="5" customWidth="1"/>
    <col min="5" max="5" width="18.140625" style="5" customWidth="1"/>
    <col min="6" max="6" width="25.7109375" style="5" customWidth="1"/>
    <col min="7" max="7" width="65.28515625" style="5" customWidth="1"/>
    <col min="8" max="8" width="43.5703125" style="5" customWidth="1"/>
    <col min="9" max="9" width="10.5703125" style="5" customWidth="1"/>
    <col min="10" max="10" width="25.140625" style="5" customWidth="1"/>
    <col min="11" max="11" width="29.140625" style="5" customWidth="1"/>
    <col min="12" max="12" width="25" style="5" customWidth="1"/>
    <col min="13" max="13" width="25.5703125" style="5" customWidth="1"/>
    <col min="14" max="14" width="30.42578125" style="5" customWidth="1"/>
    <col min="15" max="15" width="20.7109375" style="5" customWidth="1"/>
    <col min="16" max="16" width="20.42578125" style="5" customWidth="1"/>
    <col min="17" max="17" width="22.28515625" style="5" customWidth="1"/>
    <col min="18" max="18" width="39.28515625" style="5" customWidth="1"/>
    <col min="19" max="19" width="22.5703125" style="5" customWidth="1"/>
    <col min="20" max="20" width="8.7109375" style="5"/>
    <col min="21" max="21" width="22.5703125" style="5" customWidth="1"/>
    <col min="22" max="23" width="8.7109375" style="5"/>
    <col min="24" max="24" width="17.5703125" style="5" customWidth="1"/>
    <col min="25" max="16384" width="8.7109375" style="5"/>
  </cols>
  <sheetData>
    <row r="1" spans="2:27" ht="14.25" customHeight="1" thickBot="1" x14ac:dyDescent="0.6">
      <c r="B1" s="4"/>
      <c r="C1" s="4"/>
      <c r="D1" s="4"/>
      <c r="E1" s="4"/>
      <c r="F1" s="4"/>
      <c r="G1" s="4"/>
      <c r="H1" s="4"/>
      <c r="I1" s="62"/>
      <c r="J1" s="62"/>
      <c r="K1" s="62"/>
      <c r="L1" s="62"/>
      <c r="M1" s="62"/>
      <c r="N1" s="4"/>
      <c r="O1" s="4"/>
      <c r="P1" s="4"/>
      <c r="Q1" s="4"/>
      <c r="R1" s="4"/>
    </row>
    <row r="2" spans="2:27" ht="66" customHeight="1" thickBot="1" x14ac:dyDescent="0.6">
      <c r="B2" s="4" t="s">
        <v>86</v>
      </c>
      <c r="D2" s="60" t="s">
        <v>129</v>
      </c>
      <c r="E2" s="81">
        <v>45894</v>
      </c>
      <c r="F2" s="6" t="s">
        <v>38</v>
      </c>
      <c r="G2" s="7" t="s">
        <v>39</v>
      </c>
      <c r="H2" s="8" t="s">
        <v>40</v>
      </c>
      <c r="I2" s="63" t="s">
        <v>41</v>
      </c>
      <c r="J2" s="10" t="s">
        <v>42</v>
      </c>
      <c r="K2" s="62"/>
      <c r="L2" s="62"/>
      <c r="M2" s="62"/>
      <c r="N2" s="4"/>
      <c r="O2" s="4"/>
      <c r="P2" s="4"/>
      <c r="Q2" s="4"/>
      <c r="R2" s="4"/>
    </row>
    <row r="3" spans="2:27" ht="15" customHeight="1" x14ac:dyDescent="0.55000000000000004">
      <c r="B3" s="4"/>
      <c r="C3" s="11"/>
      <c r="D3" s="12"/>
      <c r="E3" s="1"/>
      <c r="F3" s="1"/>
      <c r="G3" s="4"/>
      <c r="H3" s="4"/>
      <c r="I3" s="62"/>
      <c r="J3" s="62"/>
      <c r="K3" s="62"/>
      <c r="L3" s="62"/>
      <c r="M3" s="62"/>
      <c r="N3" s="4"/>
      <c r="O3" s="4"/>
      <c r="P3" s="4"/>
      <c r="Q3" s="4"/>
      <c r="R3" s="4"/>
    </row>
    <row r="4" spans="2:27" ht="66" customHeight="1" x14ac:dyDescent="0.55000000000000004">
      <c r="B4" s="154" t="s">
        <v>87</v>
      </c>
      <c r="C4" s="154"/>
      <c r="D4" s="154"/>
      <c r="E4" s="154"/>
      <c r="F4" s="154"/>
      <c r="G4" s="130" t="s">
        <v>133</v>
      </c>
      <c r="H4" s="128" t="s">
        <v>132</v>
      </c>
      <c r="I4" s="129"/>
      <c r="J4" s="129"/>
      <c r="K4" s="155" t="s">
        <v>134</v>
      </c>
      <c r="L4" s="156"/>
      <c r="M4" s="156"/>
      <c r="N4" s="157"/>
      <c r="O4" s="4"/>
      <c r="P4" s="4"/>
      <c r="Q4" s="4"/>
      <c r="R4" s="4"/>
    </row>
    <row r="5" spans="2:27" ht="66" customHeight="1" x14ac:dyDescent="0.55000000000000004">
      <c r="B5" s="154"/>
      <c r="C5" s="154"/>
      <c r="D5" s="154"/>
      <c r="E5" s="154"/>
      <c r="F5" s="154"/>
      <c r="G5" s="4"/>
      <c r="H5" s="4"/>
      <c r="I5" s="62"/>
      <c r="J5" s="62"/>
      <c r="K5" s="158" t="s">
        <v>135</v>
      </c>
      <c r="L5" s="159"/>
      <c r="M5" s="159"/>
      <c r="N5" s="160"/>
      <c r="O5" s="4"/>
      <c r="P5" s="4"/>
      <c r="Q5" s="4"/>
      <c r="R5" s="4"/>
    </row>
    <row r="6" spans="2:27" ht="15" customHeight="1" x14ac:dyDescent="0.25">
      <c r="I6" s="62"/>
      <c r="J6" s="62"/>
      <c r="K6" s="62"/>
      <c r="L6" s="62"/>
      <c r="M6" s="17"/>
      <c r="S6" s="18"/>
      <c r="T6" s="18"/>
      <c r="U6" s="18"/>
      <c r="V6" s="18"/>
      <c r="W6" s="18"/>
      <c r="X6" s="18"/>
      <c r="Y6" s="18"/>
      <c r="Z6" s="18"/>
      <c r="AA6" s="18"/>
    </row>
    <row r="7" spans="2:27" ht="18.75" x14ac:dyDescent="0.3">
      <c r="B7" s="153" t="s">
        <v>84</v>
      </c>
      <c r="C7" s="153"/>
      <c r="D7" s="153"/>
      <c r="E7" s="153"/>
      <c r="F7" s="153"/>
      <c r="G7" s="153"/>
      <c r="H7" s="153"/>
      <c r="I7" s="64"/>
      <c r="J7" s="153" t="s">
        <v>85</v>
      </c>
      <c r="K7" s="153"/>
      <c r="L7" s="153"/>
      <c r="M7" s="153"/>
      <c r="N7" s="153"/>
      <c r="O7" s="153"/>
      <c r="P7" s="25"/>
      <c r="S7" s="18"/>
      <c r="T7" s="18"/>
      <c r="U7" s="18"/>
      <c r="V7" s="18"/>
      <c r="W7" s="18"/>
      <c r="X7" s="18"/>
      <c r="Y7" s="18"/>
      <c r="Z7" s="18"/>
      <c r="AA7" s="18"/>
    </row>
    <row r="8" spans="2:27" ht="31.5" x14ac:dyDescent="0.25">
      <c r="B8" s="65" t="s">
        <v>21</v>
      </c>
      <c r="C8" s="66" t="s">
        <v>20</v>
      </c>
      <c r="D8" s="67" t="s">
        <v>22</v>
      </c>
      <c r="E8" s="65" t="s">
        <v>46</v>
      </c>
      <c r="F8" s="68" t="s">
        <v>60</v>
      </c>
      <c r="G8" s="69" t="s">
        <v>32</v>
      </c>
      <c r="H8" s="70" t="s">
        <v>23</v>
      </c>
      <c r="I8" s="71"/>
      <c r="J8" s="72" t="s">
        <v>13</v>
      </c>
      <c r="K8" s="127" t="s">
        <v>20</v>
      </c>
      <c r="L8" s="127" t="s">
        <v>8</v>
      </c>
      <c r="M8" s="73" t="s">
        <v>14</v>
      </c>
      <c r="N8" s="72" t="s">
        <v>15</v>
      </c>
      <c r="O8" s="131" t="s">
        <v>136</v>
      </c>
      <c r="P8" s="74"/>
      <c r="S8" s="18"/>
      <c r="T8" s="152"/>
      <c r="U8" s="152"/>
      <c r="V8" s="18"/>
      <c r="W8" s="18"/>
      <c r="X8" s="18"/>
      <c r="Y8" s="18"/>
      <c r="Z8" s="18"/>
      <c r="AA8" s="18"/>
    </row>
    <row r="9" spans="2:27" ht="17.100000000000001" customHeight="1" x14ac:dyDescent="0.25">
      <c r="B9" s="200"/>
      <c r="C9" s="201"/>
      <c r="D9" s="202"/>
      <c r="E9" s="203">
        <v>0</v>
      </c>
      <c r="F9" s="75">
        <f xml:space="preserve"> IFERROR(IF(E9&lt;&gt;"",E9*VLOOKUP(D9,'Active Summary'!$K$11:$L$17,2,0),0), 0)</f>
        <v>0</v>
      </c>
      <c r="G9" s="213"/>
      <c r="H9" s="213"/>
      <c r="I9" s="76"/>
      <c r="J9" s="215"/>
      <c r="K9" s="216"/>
      <c r="L9" s="216"/>
      <c r="M9" s="217"/>
      <c r="N9" s="218">
        <v>0</v>
      </c>
      <c r="O9" s="216"/>
      <c r="P9" s="18"/>
      <c r="S9" s="18"/>
      <c r="T9" s="18"/>
      <c r="U9" s="18"/>
      <c r="V9" s="18"/>
      <c r="W9" s="18"/>
      <c r="X9" s="18"/>
      <c r="Y9" s="18"/>
      <c r="Z9" s="18"/>
      <c r="AA9" s="18"/>
    </row>
    <row r="10" spans="2:27" ht="21.95" customHeight="1" x14ac:dyDescent="0.25">
      <c r="B10" s="204"/>
      <c r="C10" s="205"/>
      <c r="D10" s="206"/>
      <c r="E10" s="207">
        <v>0</v>
      </c>
      <c r="F10" s="77">
        <f xml:space="preserve"> IFERROR(IF(E10&lt;&gt;"",E10*VLOOKUP(D10,'Active Summary'!$K$11:$L$17,2,0),0), 0)</f>
        <v>0</v>
      </c>
      <c r="G10" s="214"/>
      <c r="H10" s="214"/>
      <c r="I10" s="76"/>
      <c r="J10" s="219"/>
      <c r="K10" s="220"/>
      <c r="L10" s="220"/>
      <c r="M10" s="221"/>
      <c r="N10" s="222">
        <v>0</v>
      </c>
      <c r="O10" s="220"/>
      <c r="P10" s="18"/>
      <c r="S10" s="18"/>
      <c r="T10" s="78"/>
      <c r="U10" s="18"/>
      <c r="V10" s="18"/>
      <c r="W10" s="18"/>
      <c r="X10" s="18"/>
      <c r="Y10" s="18"/>
      <c r="Z10" s="18"/>
      <c r="AA10" s="18"/>
    </row>
    <row r="11" spans="2:27" ht="21.95" customHeight="1" x14ac:dyDescent="0.25">
      <c r="B11" s="208"/>
      <c r="C11" s="201"/>
      <c r="D11" s="202"/>
      <c r="E11" s="203">
        <v>0</v>
      </c>
      <c r="F11" s="75">
        <f xml:space="preserve"> IFERROR(IF(E11&lt;&gt;"",E11*VLOOKUP(D11,'Active Summary'!$K$11:$L$17,2,0),0), 0)</f>
        <v>0</v>
      </c>
      <c r="G11" s="213"/>
      <c r="H11" s="213"/>
      <c r="I11" s="76"/>
      <c r="J11" s="215"/>
      <c r="K11" s="216"/>
      <c r="L11" s="216"/>
      <c r="M11" s="217"/>
      <c r="N11" s="218">
        <v>0</v>
      </c>
      <c r="O11" s="216"/>
      <c r="P11" s="18"/>
      <c r="S11" s="18"/>
      <c r="T11" s="79"/>
      <c r="U11" s="18"/>
      <c r="V11" s="18"/>
      <c r="W11" s="18"/>
      <c r="X11" s="18"/>
      <c r="Y11" s="18"/>
      <c r="Z11" s="18"/>
      <c r="AA11" s="18"/>
    </row>
    <row r="12" spans="2:27" ht="15.95" customHeight="1" x14ac:dyDescent="0.25">
      <c r="B12" s="204"/>
      <c r="C12" s="205"/>
      <c r="D12" s="206"/>
      <c r="E12" s="207">
        <v>0</v>
      </c>
      <c r="F12" s="77">
        <f xml:space="preserve"> IFERROR(IF(E12&lt;&gt;"",E12*VLOOKUP(D12,'Active Summary'!$K$11:$L$17,2,0),0), 0)</f>
        <v>0</v>
      </c>
      <c r="G12" s="214"/>
      <c r="H12" s="214"/>
      <c r="I12" s="76"/>
      <c r="J12" s="219"/>
      <c r="K12" s="220"/>
      <c r="L12" s="220"/>
      <c r="M12" s="221"/>
      <c r="N12" s="222">
        <v>0</v>
      </c>
      <c r="O12" s="220"/>
      <c r="P12" s="18"/>
      <c r="S12" s="18"/>
      <c r="T12" s="18"/>
      <c r="U12" s="18"/>
      <c r="V12" s="18"/>
      <c r="W12" s="18"/>
      <c r="X12" s="18"/>
      <c r="Y12" s="18"/>
      <c r="Z12" s="18"/>
      <c r="AA12" s="18"/>
    </row>
    <row r="13" spans="2:27" ht="15.95" customHeight="1" x14ac:dyDescent="0.25">
      <c r="B13" s="208"/>
      <c r="C13" s="201"/>
      <c r="D13" s="202"/>
      <c r="E13" s="203">
        <v>0</v>
      </c>
      <c r="F13" s="75">
        <f xml:space="preserve"> IFERROR(IF(E13&lt;&gt;"",E13*VLOOKUP(D13,'Active Summary'!$K$11:$L$17,2,0),0), 0)</f>
        <v>0</v>
      </c>
      <c r="G13" s="213"/>
      <c r="H13" s="213"/>
      <c r="I13" s="76"/>
      <c r="J13" s="215"/>
      <c r="K13" s="216"/>
      <c r="L13" s="216"/>
      <c r="M13" s="217"/>
      <c r="N13" s="218">
        <v>0</v>
      </c>
      <c r="O13" s="216"/>
      <c r="P13" s="18"/>
      <c r="S13" s="18"/>
      <c r="T13" s="18"/>
      <c r="U13" s="18"/>
      <c r="V13" s="18"/>
      <c r="W13" s="18"/>
      <c r="X13" s="18"/>
      <c r="Y13" s="18"/>
      <c r="Z13" s="18"/>
      <c r="AA13" s="18"/>
    </row>
    <row r="14" spans="2:27" x14ac:dyDescent="0.25">
      <c r="B14" s="204"/>
      <c r="C14" s="205"/>
      <c r="D14" s="206"/>
      <c r="E14" s="207">
        <v>0</v>
      </c>
      <c r="F14" s="77">
        <f xml:space="preserve"> IFERROR(IF(E14&lt;&gt;"",E14*VLOOKUP(D14,'Active Summary'!$K$11:$L$17,2,0),0), 0)</f>
        <v>0</v>
      </c>
      <c r="G14" s="214"/>
      <c r="H14" s="214"/>
      <c r="I14" s="76"/>
      <c r="J14" s="219"/>
      <c r="K14" s="220"/>
      <c r="L14" s="220"/>
      <c r="M14" s="221"/>
      <c r="N14" s="222">
        <v>0</v>
      </c>
      <c r="O14" s="220"/>
      <c r="P14" s="18"/>
      <c r="S14" s="18"/>
      <c r="T14" s="18"/>
      <c r="U14" s="18"/>
      <c r="V14" s="18"/>
      <c r="W14" s="18"/>
      <c r="X14" s="18"/>
      <c r="Y14" s="18"/>
      <c r="Z14" s="18"/>
      <c r="AA14" s="18"/>
    </row>
    <row r="15" spans="2:27" ht="21" customHeight="1" x14ac:dyDescent="0.25">
      <c r="B15" s="208"/>
      <c r="C15" s="201"/>
      <c r="D15" s="202"/>
      <c r="E15" s="203">
        <v>0</v>
      </c>
      <c r="F15" s="75">
        <f xml:space="preserve"> IFERROR(IF(E15&lt;&gt;"",E15*VLOOKUP(D15,'Active Summary'!$K$11:$L$17,2,0),0), 0)</f>
        <v>0</v>
      </c>
      <c r="G15" s="213"/>
      <c r="H15" s="213"/>
      <c r="I15" s="76"/>
      <c r="J15" s="215"/>
      <c r="K15" s="216"/>
      <c r="L15" s="216"/>
      <c r="M15" s="217"/>
      <c r="N15" s="218">
        <v>0</v>
      </c>
      <c r="O15" s="216"/>
      <c r="P15" s="18"/>
      <c r="S15" s="18"/>
      <c r="T15" s="18"/>
      <c r="U15" s="18"/>
      <c r="V15" s="18"/>
      <c r="W15" s="18"/>
      <c r="X15" s="18"/>
      <c r="Y15" s="18"/>
      <c r="Z15" s="18"/>
      <c r="AA15" s="18"/>
    </row>
    <row r="16" spans="2:27" x14ac:dyDescent="0.25">
      <c r="B16" s="204"/>
      <c r="C16" s="205"/>
      <c r="D16" s="206"/>
      <c r="E16" s="207">
        <v>0</v>
      </c>
      <c r="F16" s="77">
        <f xml:space="preserve"> IFERROR(IF(E16&lt;&gt;"",E16*VLOOKUP(D16,'Active Summary'!$K$11:$L$17,2,0),0), 0)</f>
        <v>0</v>
      </c>
      <c r="G16" s="214"/>
      <c r="H16" s="214"/>
      <c r="I16" s="76"/>
      <c r="J16" s="219"/>
      <c r="K16" s="220"/>
      <c r="L16" s="220"/>
      <c r="M16" s="221"/>
      <c r="N16" s="222">
        <v>0</v>
      </c>
      <c r="O16" s="220"/>
      <c r="P16" s="18"/>
      <c r="S16" s="18"/>
      <c r="T16" s="18"/>
      <c r="U16" s="18"/>
      <c r="V16" s="18"/>
      <c r="W16" s="18"/>
      <c r="X16" s="18"/>
      <c r="Y16" s="18"/>
      <c r="Z16" s="18"/>
      <c r="AA16" s="18"/>
    </row>
    <row r="17" spans="2:27" x14ac:dyDescent="0.25">
      <c r="B17" s="208"/>
      <c r="C17" s="201"/>
      <c r="D17" s="202"/>
      <c r="E17" s="203">
        <v>0</v>
      </c>
      <c r="F17" s="75">
        <f xml:space="preserve"> IFERROR(IF(E17&lt;&gt;"",E17*VLOOKUP(D17,'Active Summary'!$K$11:$L$17,2,0),0), 0)</f>
        <v>0</v>
      </c>
      <c r="G17" s="213"/>
      <c r="H17" s="213"/>
      <c r="I17" s="76"/>
      <c r="J17" s="215"/>
      <c r="K17" s="216"/>
      <c r="L17" s="216"/>
      <c r="M17" s="217"/>
      <c r="N17" s="218">
        <v>0</v>
      </c>
      <c r="O17" s="216"/>
      <c r="P17" s="18"/>
      <c r="S17" s="18"/>
      <c r="T17" s="18"/>
      <c r="U17" s="18"/>
      <c r="V17" s="18"/>
      <c r="W17" s="18"/>
      <c r="X17" s="18"/>
      <c r="Y17" s="18"/>
      <c r="Z17" s="18"/>
      <c r="AA17" s="18"/>
    </row>
    <row r="18" spans="2:27" x14ac:dyDescent="0.25">
      <c r="B18" s="204"/>
      <c r="C18" s="205"/>
      <c r="D18" s="206"/>
      <c r="E18" s="207">
        <v>0</v>
      </c>
      <c r="F18" s="77">
        <f xml:space="preserve"> IFERROR(IF(E18&lt;&gt;"",E18*VLOOKUP(D18,'Active Summary'!$K$11:$L$17,2,0),0), 0)</f>
        <v>0</v>
      </c>
      <c r="G18" s="214"/>
      <c r="H18" s="214"/>
      <c r="I18" s="76"/>
      <c r="J18" s="219"/>
      <c r="K18" s="220"/>
      <c r="L18" s="220"/>
      <c r="M18" s="221"/>
      <c r="N18" s="222">
        <v>0</v>
      </c>
      <c r="O18" s="220"/>
      <c r="P18" s="18"/>
      <c r="S18" s="18"/>
      <c r="T18" s="18"/>
      <c r="U18" s="18"/>
      <c r="V18" s="18"/>
      <c r="W18" s="18"/>
      <c r="X18" s="18"/>
      <c r="Y18" s="18"/>
      <c r="Z18" s="18"/>
      <c r="AA18" s="18"/>
    </row>
    <row r="19" spans="2:27" x14ac:dyDescent="0.25">
      <c r="B19" s="208"/>
      <c r="C19" s="201"/>
      <c r="D19" s="202"/>
      <c r="E19" s="203">
        <v>0</v>
      </c>
      <c r="F19" s="75">
        <f xml:space="preserve"> IFERROR(IF(E19&lt;&gt;"",E19*VLOOKUP(D19,'Active Summary'!$K$11:$L$17,2,0),0), 0)</f>
        <v>0</v>
      </c>
      <c r="G19" s="213"/>
      <c r="H19" s="213"/>
      <c r="I19" s="76"/>
      <c r="J19" s="215"/>
      <c r="K19" s="216"/>
      <c r="L19" s="216"/>
      <c r="M19" s="217"/>
      <c r="N19" s="218">
        <v>0</v>
      </c>
      <c r="O19" s="216"/>
      <c r="P19" s="18"/>
      <c r="S19" s="18"/>
      <c r="T19" s="18"/>
      <c r="U19" s="18"/>
      <c r="V19" s="18"/>
      <c r="W19" s="18"/>
      <c r="X19" s="18"/>
      <c r="Y19" s="18"/>
      <c r="Z19" s="18"/>
      <c r="AA19" s="18"/>
    </row>
    <row r="20" spans="2:27" x14ac:dyDescent="0.25">
      <c r="B20" s="204"/>
      <c r="C20" s="205"/>
      <c r="D20" s="206"/>
      <c r="E20" s="207">
        <v>0</v>
      </c>
      <c r="F20" s="77">
        <f xml:space="preserve"> IFERROR(IF(E20&lt;&gt;"",E20*VLOOKUP(D20,'Active Summary'!$K$11:$L$17,2,0),0), 0)</f>
        <v>0</v>
      </c>
      <c r="G20" s="214"/>
      <c r="H20" s="214"/>
      <c r="I20" s="76"/>
      <c r="J20" s="219"/>
      <c r="K20" s="220"/>
      <c r="L20" s="220"/>
      <c r="M20" s="221"/>
      <c r="N20" s="222">
        <v>0</v>
      </c>
      <c r="O20" s="220"/>
      <c r="P20" s="18"/>
      <c r="S20" s="18"/>
      <c r="T20" s="18"/>
      <c r="U20" s="18"/>
      <c r="V20" s="18"/>
      <c r="W20" s="18"/>
      <c r="X20" s="18"/>
      <c r="Y20" s="18"/>
      <c r="Z20" s="18"/>
      <c r="AA20" s="18"/>
    </row>
    <row r="21" spans="2:27" x14ac:dyDescent="0.25">
      <c r="B21" s="208"/>
      <c r="C21" s="201"/>
      <c r="D21" s="202"/>
      <c r="E21" s="203">
        <v>0</v>
      </c>
      <c r="F21" s="75">
        <f xml:space="preserve"> IFERROR(IF(E21&lt;&gt;"",E21*VLOOKUP(D21,'Active Summary'!$K$11:$L$17,2,0),0), 0)</f>
        <v>0</v>
      </c>
      <c r="G21" s="213"/>
      <c r="H21" s="213"/>
      <c r="I21" s="76"/>
      <c r="J21" s="215"/>
      <c r="K21" s="216"/>
      <c r="L21" s="216"/>
      <c r="M21" s="217"/>
      <c r="N21" s="218">
        <v>0</v>
      </c>
      <c r="O21" s="216"/>
      <c r="P21" s="18"/>
      <c r="S21" s="18"/>
      <c r="T21" s="18"/>
      <c r="U21" s="18"/>
      <c r="V21" s="18"/>
      <c r="W21" s="18"/>
      <c r="X21" s="18"/>
      <c r="Y21" s="18"/>
      <c r="Z21" s="18"/>
      <c r="AA21" s="18"/>
    </row>
    <row r="22" spans="2:27" x14ac:dyDescent="0.25">
      <c r="B22" s="204"/>
      <c r="C22" s="205"/>
      <c r="D22" s="206"/>
      <c r="E22" s="207">
        <v>0</v>
      </c>
      <c r="F22" s="77">
        <f xml:space="preserve"> IFERROR(IF(E22&lt;&gt;"",E22*VLOOKUP(D22,'Active Summary'!$K$11:$L$17,2,0),0), 0)</f>
        <v>0</v>
      </c>
      <c r="G22" s="214"/>
      <c r="H22" s="214"/>
      <c r="I22" s="76"/>
      <c r="J22" s="219"/>
      <c r="K22" s="220"/>
      <c r="L22" s="220"/>
      <c r="M22" s="221"/>
      <c r="N22" s="222">
        <v>0</v>
      </c>
      <c r="O22" s="220"/>
      <c r="P22" s="18"/>
      <c r="S22" s="18"/>
      <c r="T22" s="18"/>
      <c r="U22" s="18"/>
      <c r="V22" s="18"/>
      <c r="W22" s="18"/>
      <c r="X22" s="18"/>
      <c r="Y22" s="18"/>
      <c r="Z22" s="18"/>
      <c r="AA22" s="18"/>
    </row>
    <row r="23" spans="2:27" x14ac:dyDescent="0.25">
      <c r="B23" s="208"/>
      <c r="C23" s="201"/>
      <c r="D23" s="202"/>
      <c r="E23" s="203">
        <v>0</v>
      </c>
      <c r="F23" s="75">
        <f xml:space="preserve"> IFERROR(IF(E23&lt;&gt;"",E23*VLOOKUP(D23,'Active Summary'!$K$11:$L$17,2,0),0), 0)</f>
        <v>0</v>
      </c>
      <c r="G23" s="213"/>
      <c r="H23" s="213"/>
      <c r="I23" s="76"/>
      <c r="J23" s="215"/>
      <c r="K23" s="216"/>
      <c r="L23" s="216"/>
      <c r="M23" s="217"/>
      <c r="N23" s="218">
        <v>0</v>
      </c>
      <c r="O23" s="216"/>
      <c r="P23" s="18"/>
      <c r="S23" s="18"/>
      <c r="T23" s="18"/>
      <c r="U23" s="18"/>
      <c r="V23" s="18"/>
      <c r="W23" s="18"/>
      <c r="X23" s="18"/>
      <c r="Y23" s="18"/>
      <c r="Z23" s="18"/>
      <c r="AA23" s="18"/>
    </row>
    <row r="24" spans="2:27" x14ac:dyDescent="0.25">
      <c r="B24" s="204"/>
      <c r="C24" s="205"/>
      <c r="D24" s="206"/>
      <c r="E24" s="207">
        <v>0</v>
      </c>
      <c r="F24" s="77">
        <f xml:space="preserve"> IFERROR(IF(E24&lt;&gt;"",E24*VLOOKUP(D24,'Active Summary'!$K$11:$L$17,2,0),0), 0)</f>
        <v>0</v>
      </c>
      <c r="G24" s="214"/>
      <c r="H24" s="214"/>
      <c r="I24" s="76"/>
      <c r="J24" s="219"/>
      <c r="K24" s="220"/>
      <c r="L24" s="220"/>
      <c r="M24" s="221"/>
      <c r="N24" s="222">
        <v>0</v>
      </c>
      <c r="O24" s="220"/>
      <c r="P24" s="18"/>
      <c r="S24" s="18"/>
      <c r="T24" s="18"/>
      <c r="U24" s="18"/>
      <c r="V24" s="18"/>
      <c r="W24" s="18"/>
      <c r="X24" s="18"/>
      <c r="Y24" s="18"/>
      <c r="Z24" s="18"/>
      <c r="AA24" s="18"/>
    </row>
    <row r="25" spans="2:27" x14ac:dyDescent="0.25">
      <c r="B25" s="208"/>
      <c r="C25" s="201"/>
      <c r="D25" s="202"/>
      <c r="E25" s="203">
        <v>0</v>
      </c>
      <c r="F25" s="75">
        <f xml:space="preserve"> IFERROR(IF(E25&lt;&gt;"",E25*VLOOKUP(D25,'Active Summary'!$K$11:$L$17,2,0),0), 0)</f>
        <v>0</v>
      </c>
      <c r="G25" s="213"/>
      <c r="H25" s="213"/>
      <c r="I25" s="76"/>
      <c r="J25" s="215"/>
      <c r="K25" s="216"/>
      <c r="L25" s="216"/>
      <c r="M25" s="217"/>
      <c r="N25" s="218">
        <v>0</v>
      </c>
      <c r="O25" s="216"/>
      <c r="P25" s="18"/>
      <c r="S25" s="18"/>
      <c r="T25" s="18"/>
      <c r="U25" s="18"/>
      <c r="V25" s="18"/>
      <c r="W25" s="18"/>
      <c r="X25" s="18"/>
      <c r="Y25" s="18"/>
      <c r="Z25" s="18"/>
      <c r="AA25" s="18"/>
    </row>
    <row r="26" spans="2:27" x14ac:dyDescent="0.25">
      <c r="B26" s="204"/>
      <c r="C26" s="205"/>
      <c r="D26" s="206"/>
      <c r="E26" s="207">
        <v>0</v>
      </c>
      <c r="F26" s="77">
        <f xml:space="preserve"> IFERROR(IF(E26&lt;&gt;"",E26*VLOOKUP(D26,'Active Summary'!$K$11:$L$17,2,0),0), 0)</f>
        <v>0</v>
      </c>
      <c r="G26" s="214"/>
      <c r="H26" s="214"/>
      <c r="I26" s="76"/>
      <c r="J26" s="219"/>
      <c r="K26" s="220"/>
      <c r="L26" s="220"/>
      <c r="M26" s="221"/>
      <c r="N26" s="222">
        <v>0</v>
      </c>
      <c r="O26" s="220"/>
      <c r="P26" s="18"/>
      <c r="S26" s="18"/>
      <c r="T26" s="18"/>
      <c r="U26" s="18"/>
      <c r="V26" s="18"/>
      <c r="W26" s="18"/>
      <c r="X26" s="18"/>
      <c r="Y26" s="18"/>
      <c r="Z26" s="18"/>
      <c r="AA26" s="18"/>
    </row>
    <row r="27" spans="2:27" x14ac:dyDescent="0.25">
      <c r="B27" s="208"/>
      <c r="C27" s="201"/>
      <c r="D27" s="202"/>
      <c r="E27" s="203">
        <v>0</v>
      </c>
      <c r="F27" s="75">
        <f xml:space="preserve"> IFERROR(IF(E27&lt;&gt;"",E27*VLOOKUP(D27,'Active Summary'!$K$11:$L$17,2,0),0), 0)</f>
        <v>0</v>
      </c>
      <c r="G27" s="213"/>
      <c r="H27" s="213"/>
      <c r="I27" s="76"/>
      <c r="J27" s="215"/>
      <c r="K27" s="216"/>
      <c r="L27" s="216"/>
      <c r="M27" s="217"/>
      <c r="N27" s="218">
        <v>0</v>
      </c>
      <c r="O27" s="216"/>
      <c r="P27" s="18"/>
      <c r="S27" s="18"/>
      <c r="T27" s="18"/>
      <c r="U27" s="18"/>
      <c r="V27" s="18"/>
      <c r="W27" s="18"/>
      <c r="X27" s="18"/>
      <c r="Y27" s="18"/>
      <c r="Z27" s="18"/>
      <c r="AA27" s="18"/>
    </row>
    <row r="28" spans="2:27" x14ac:dyDescent="0.25">
      <c r="B28" s="204"/>
      <c r="C28" s="205"/>
      <c r="D28" s="206"/>
      <c r="E28" s="207">
        <v>0</v>
      </c>
      <c r="F28" s="77">
        <f xml:space="preserve"> IFERROR(IF(E28&lt;&gt;"",E28*VLOOKUP(D28,'Active Summary'!$K$11:$L$17,2,0),0), 0)</f>
        <v>0</v>
      </c>
      <c r="G28" s="214"/>
      <c r="H28" s="214"/>
      <c r="I28" s="76"/>
      <c r="J28" s="219"/>
      <c r="K28" s="220"/>
      <c r="L28" s="220"/>
      <c r="M28" s="221"/>
      <c r="N28" s="222">
        <v>0</v>
      </c>
      <c r="O28" s="220"/>
      <c r="P28" s="18"/>
      <c r="S28" s="18"/>
      <c r="T28" s="18"/>
      <c r="U28" s="18"/>
      <c r="V28" s="18"/>
      <c r="W28" s="18"/>
      <c r="X28" s="18"/>
      <c r="Y28" s="18"/>
      <c r="Z28" s="18"/>
      <c r="AA28" s="18"/>
    </row>
    <row r="29" spans="2:27" x14ac:dyDescent="0.25">
      <c r="B29" s="208"/>
      <c r="C29" s="201"/>
      <c r="D29" s="202"/>
      <c r="E29" s="203">
        <v>0</v>
      </c>
      <c r="F29" s="75">
        <f xml:space="preserve"> IFERROR(IF(E29&lt;&gt;"",E29*VLOOKUP(D29,'Active Summary'!$K$11:$L$17,2,0),0), 0)</f>
        <v>0</v>
      </c>
      <c r="G29" s="213"/>
      <c r="H29" s="213"/>
      <c r="I29" s="76"/>
      <c r="J29" s="215"/>
      <c r="K29" s="216"/>
      <c r="L29" s="216"/>
      <c r="M29" s="217"/>
      <c r="N29" s="218">
        <v>0</v>
      </c>
      <c r="O29" s="216"/>
      <c r="P29" s="18"/>
      <c r="S29" s="18"/>
      <c r="T29" s="18"/>
      <c r="U29" s="18"/>
      <c r="V29" s="18"/>
      <c r="W29" s="18"/>
      <c r="X29" s="18"/>
      <c r="Y29" s="18"/>
      <c r="Z29" s="18"/>
      <c r="AA29" s="18"/>
    </row>
    <row r="30" spans="2:27" x14ac:dyDescent="0.25">
      <c r="B30" s="204"/>
      <c r="C30" s="205"/>
      <c r="D30" s="206"/>
      <c r="E30" s="207">
        <v>0</v>
      </c>
      <c r="F30" s="77">
        <f xml:space="preserve"> IFERROR(IF(E30&lt;&gt;"",E30*VLOOKUP(D30,'Active Summary'!$K$11:$L$17,2,0),0), 0)</f>
        <v>0</v>
      </c>
      <c r="G30" s="214"/>
      <c r="H30" s="214"/>
      <c r="I30" s="76"/>
      <c r="J30" s="219"/>
      <c r="K30" s="220"/>
      <c r="L30" s="220"/>
      <c r="M30" s="221"/>
      <c r="N30" s="222">
        <v>0</v>
      </c>
      <c r="O30" s="220"/>
      <c r="P30" s="18"/>
      <c r="S30" s="18"/>
      <c r="T30" s="18"/>
      <c r="U30" s="18"/>
      <c r="V30" s="18"/>
      <c r="W30" s="18"/>
      <c r="X30" s="18"/>
      <c r="Y30" s="18"/>
      <c r="Z30" s="18"/>
      <c r="AA30" s="18"/>
    </row>
    <row r="31" spans="2:27" x14ac:dyDescent="0.25">
      <c r="B31" s="208"/>
      <c r="C31" s="201"/>
      <c r="D31" s="202"/>
      <c r="E31" s="203">
        <v>0</v>
      </c>
      <c r="F31" s="75">
        <f xml:space="preserve"> IFERROR(IF(E31&lt;&gt;"",E31*VLOOKUP(D31,'Active Summary'!$K$11:$L$17,2,0),0), 0)</f>
        <v>0</v>
      </c>
      <c r="G31" s="213"/>
      <c r="H31" s="213"/>
      <c r="I31" s="76"/>
      <c r="J31" s="215"/>
      <c r="K31" s="216"/>
      <c r="L31" s="216"/>
      <c r="M31" s="217"/>
      <c r="N31" s="218">
        <v>0</v>
      </c>
      <c r="O31" s="216"/>
      <c r="P31" s="18"/>
      <c r="S31" s="18"/>
      <c r="T31" s="18"/>
      <c r="U31" s="18"/>
      <c r="V31" s="18"/>
      <c r="W31" s="18"/>
      <c r="X31" s="18"/>
      <c r="Y31" s="18"/>
      <c r="Z31" s="18"/>
      <c r="AA31" s="18"/>
    </row>
    <row r="32" spans="2:27" x14ac:dyDescent="0.25">
      <c r="B32" s="204"/>
      <c r="C32" s="205"/>
      <c r="D32" s="206"/>
      <c r="E32" s="207">
        <v>0</v>
      </c>
      <c r="F32" s="77">
        <f xml:space="preserve"> IFERROR(IF(E32&lt;&gt;"",E32*VLOOKUP(D32,'Active Summary'!$K$11:$L$17,2,0),0), 0)</f>
        <v>0</v>
      </c>
      <c r="G32" s="214"/>
      <c r="H32" s="214"/>
      <c r="I32" s="76"/>
      <c r="J32" s="219"/>
      <c r="K32" s="220"/>
      <c r="L32" s="220"/>
      <c r="M32" s="221"/>
      <c r="N32" s="222">
        <v>0</v>
      </c>
      <c r="O32" s="220"/>
      <c r="P32" s="18"/>
      <c r="S32" s="18"/>
      <c r="T32" s="18"/>
      <c r="U32" s="18"/>
      <c r="V32" s="18"/>
      <c r="W32" s="18"/>
      <c r="X32" s="18"/>
      <c r="Y32" s="18"/>
      <c r="Z32" s="18"/>
      <c r="AA32" s="18"/>
    </row>
    <row r="33" spans="2:27" x14ac:dyDescent="0.25">
      <c r="B33" s="208"/>
      <c r="C33" s="201"/>
      <c r="D33" s="202"/>
      <c r="E33" s="203">
        <v>0</v>
      </c>
      <c r="F33" s="75">
        <f xml:space="preserve"> IFERROR(IF(E33&lt;&gt;"",E33*VLOOKUP(D33,'Active Summary'!$K$11:$L$17,2,0),0), 0)</f>
        <v>0</v>
      </c>
      <c r="G33" s="213"/>
      <c r="H33" s="213"/>
      <c r="I33" s="76"/>
      <c r="J33" s="215"/>
      <c r="K33" s="216"/>
      <c r="L33" s="216"/>
      <c r="M33" s="217"/>
      <c r="N33" s="218">
        <v>0</v>
      </c>
      <c r="O33" s="216"/>
      <c r="P33" s="18"/>
      <c r="S33" s="18"/>
      <c r="T33" s="18"/>
      <c r="U33" s="18"/>
      <c r="V33" s="18"/>
      <c r="W33" s="18"/>
      <c r="X33" s="18"/>
      <c r="Y33" s="18"/>
      <c r="Z33" s="18"/>
      <c r="AA33" s="18"/>
    </row>
    <row r="34" spans="2:27" x14ac:dyDescent="0.25">
      <c r="B34" s="204"/>
      <c r="C34" s="205"/>
      <c r="D34" s="206"/>
      <c r="E34" s="207">
        <v>0</v>
      </c>
      <c r="F34" s="77">
        <f xml:space="preserve"> IFERROR(IF(E34&lt;&gt;"",E34*VLOOKUP(D34,'Active Summary'!$K$11:$L$17,2,0),0), 0)</f>
        <v>0</v>
      </c>
      <c r="G34" s="214"/>
      <c r="H34" s="214"/>
      <c r="I34" s="76"/>
      <c r="J34" s="219"/>
      <c r="K34" s="220"/>
      <c r="L34" s="220"/>
      <c r="M34" s="221"/>
      <c r="N34" s="222">
        <v>0</v>
      </c>
      <c r="O34" s="220"/>
      <c r="P34" s="18"/>
      <c r="S34" s="18"/>
      <c r="T34" s="18"/>
      <c r="U34" s="18"/>
      <c r="V34" s="18"/>
      <c r="W34" s="18"/>
      <c r="X34" s="18"/>
      <c r="Y34" s="18"/>
      <c r="Z34" s="18"/>
      <c r="AA34" s="18"/>
    </row>
    <row r="35" spans="2:27" x14ac:dyDescent="0.25">
      <c r="B35" s="208"/>
      <c r="C35" s="201"/>
      <c r="D35" s="202"/>
      <c r="E35" s="203">
        <v>0</v>
      </c>
      <c r="F35" s="75">
        <f xml:space="preserve"> IFERROR(IF(E35&lt;&gt;"",E35*VLOOKUP(D35,'Active Summary'!$K$11:$L$17,2,0),0), 0)</f>
        <v>0</v>
      </c>
      <c r="G35" s="213"/>
      <c r="H35" s="213"/>
      <c r="I35" s="76"/>
      <c r="J35" s="215"/>
      <c r="K35" s="216"/>
      <c r="L35" s="216"/>
      <c r="M35" s="217"/>
      <c r="N35" s="218">
        <v>0</v>
      </c>
      <c r="O35" s="216"/>
      <c r="P35" s="18"/>
      <c r="S35" s="18"/>
      <c r="T35" s="18"/>
      <c r="U35" s="18"/>
      <c r="V35" s="18"/>
      <c r="W35" s="18"/>
      <c r="X35" s="18"/>
      <c r="Y35" s="18"/>
      <c r="Z35" s="18"/>
      <c r="AA35" s="18"/>
    </row>
    <row r="36" spans="2:27" x14ac:dyDescent="0.25">
      <c r="B36" s="204"/>
      <c r="C36" s="205"/>
      <c r="D36" s="206"/>
      <c r="E36" s="207">
        <v>0</v>
      </c>
      <c r="F36" s="77">
        <f xml:space="preserve"> IFERROR(IF(E36&lt;&gt;"",E36*VLOOKUP(D36,'Active Summary'!$K$11:$L$17,2,0),0), 0)</f>
        <v>0</v>
      </c>
      <c r="G36" s="214"/>
      <c r="H36" s="214"/>
      <c r="I36" s="76"/>
      <c r="J36" s="219"/>
      <c r="K36" s="220"/>
      <c r="L36" s="220"/>
      <c r="M36" s="221"/>
      <c r="N36" s="222">
        <v>0</v>
      </c>
      <c r="O36" s="220"/>
      <c r="P36" s="18"/>
      <c r="S36" s="18"/>
      <c r="T36" s="18"/>
      <c r="U36" s="18"/>
      <c r="V36" s="18"/>
      <c r="W36" s="18"/>
      <c r="X36" s="18"/>
      <c r="Y36" s="18"/>
      <c r="Z36" s="18"/>
      <c r="AA36" s="18"/>
    </row>
    <row r="37" spans="2:27" x14ac:dyDescent="0.25">
      <c r="B37" s="208"/>
      <c r="C37" s="201"/>
      <c r="D37" s="202"/>
      <c r="E37" s="203">
        <v>0</v>
      </c>
      <c r="F37" s="75">
        <f xml:space="preserve"> IFERROR(IF(E37&lt;&gt;"",E37*VLOOKUP(D37,'Active Summary'!$K$11:$L$17,2,0),0), 0)</f>
        <v>0</v>
      </c>
      <c r="G37" s="213"/>
      <c r="H37" s="213"/>
      <c r="I37" s="76"/>
      <c r="J37" s="215"/>
      <c r="K37" s="216"/>
      <c r="L37" s="216"/>
      <c r="M37" s="217"/>
      <c r="N37" s="218">
        <v>0</v>
      </c>
      <c r="O37" s="216"/>
      <c r="P37" s="18"/>
      <c r="S37" s="18"/>
      <c r="T37" s="18"/>
      <c r="U37" s="18"/>
      <c r="V37" s="18"/>
      <c r="W37" s="18"/>
      <c r="X37" s="18"/>
      <c r="Y37" s="18"/>
      <c r="Z37" s="18"/>
      <c r="AA37" s="18"/>
    </row>
    <row r="38" spans="2:27" x14ac:dyDescent="0.25">
      <c r="B38" s="204"/>
      <c r="C38" s="205"/>
      <c r="D38" s="206"/>
      <c r="E38" s="207">
        <v>0</v>
      </c>
      <c r="F38" s="77">
        <f xml:space="preserve"> IFERROR(IF(E38&lt;&gt;"",E38*VLOOKUP(D38,'Active Summary'!$K$11:$L$17,2,0),0), 0)</f>
        <v>0</v>
      </c>
      <c r="G38" s="214"/>
      <c r="H38" s="214"/>
      <c r="I38" s="76"/>
      <c r="J38" s="219"/>
      <c r="K38" s="220"/>
      <c r="L38" s="220"/>
      <c r="M38" s="223"/>
      <c r="N38" s="222">
        <v>0</v>
      </c>
      <c r="O38" s="220"/>
      <c r="P38" s="18"/>
      <c r="S38" s="18"/>
      <c r="T38" s="18"/>
      <c r="U38" s="18"/>
      <c r="V38" s="18"/>
      <c r="W38" s="18"/>
      <c r="X38" s="18"/>
      <c r="Y38" s="18"/>
      <c r="Z38" s="18"/>
      <c r="AA38" s="18"/>
    </row>
    <row r="39" spans="2:27" x14ac:dyDescent="0.25">
      <c r="B39" s="208"/>
      <c r="C39" s="201"/>
      <c r="D39" s="202"/>
      <c r="E39" s="203">
        <v>0</v>
      </c>
      <c r="F39" s="75">
        <f xml:space="preserve"> IFERROR(IF(E39&lt;&gt;"",E39*VLOOKUP(D39,'Active Summary'!$K$11:$L$17,2,0),0), 0)</f>
        <v>0</v>
      </c>
      <c r="G39" s="213"/>
      <c r="H39" s="213"/>
      <c r="I39" s="76"/>
      <c r="J39" s="215"/>
      <c r="K39" s="216"/>
      <c r="L39" s="216"/>
      <c r="M39" s="224"/>
      <c r="N39" s="218">
        <v>0</v>
      </c>
      <c r="O39" s="216"/>
      <c r="P39" s="18"/>
      <c r="S39" s="18"/>
      <c r="T39" s="18"/>
      <c r="U39" s="18"/>
      <c r="V39" s="18"/>
      <c r="W39" s="18"/>
      <c r="X39" s="18"/>
      <c r="Y39" s="18"/>
      <c r="Z39" s="18"/>
      <c r="AA39" s="18"/>
    </row>
    <row r="40" spans="2:27" x14ac:dyDescent="0.25">
      <c r="B40" s="204"/>
      <c r="C40" s="205"/>
      <c r="D40" s="206"/>
      <c r="E40" s="207">
        <v>0</v>
      </c>
      <c r="F40" s="77">
        <f xml:space="preserve"> IFERROR(IF(E40&lt;&gt;"",E40*VLOOKUP(D40,'Active Summary'!$K$11:$L$17,2,0),0), 0)</f>
        <v>0</v>
      </c>
      <c r="G40" s="214"/>
      <c r="H40" s="214"/>
      <c r="I40" s="76"/>
      <c r="J40" s="219"/>
      <c r="K40" s="220"/>
      <c r="L40" s="220"/>
      <c r="M40" s="223"/>
      <c r="N40" s="222">
        <v>0</v>
      </c>
      <c r="O40" s="220"/>
      <c r="P40" s="18"/>
      <c r="S40" s="18"/>
      <c r="T40" s="18"/>
      <c r="U40" s="18"/>
      <c r="V40" s="18"/>
      <c r="W40" s="18"/>
      <c r="X40" s="18"/>
      <c r="Y40" s="18"/>
      <c r="Z40" s="18"/>
      <c r="AA40" s="18"/>
    </row>
    <row r="41" spans="2:27" x14ac:dyDescent="0.25">
      <c r="B41" s="208"/>
      <c r="C41" s="201"/>
      <c r="D41" s="202"/>
      <c r="E41" s="203">
        <v>0</v>
      </c>
      <c r="F41" s="75">
        <f xml:space="preserve"> IFERROR(IF(E41&lt;&gt;"",E41*VLOOKUP(D41,'Active Summary'!$K$11:$L$17,2,0),0), 0)</f>
        <v>0</v>
      </c>
      <c r="G41" s="213"/>
      <c r="H41" s="213"/>
      <c r="I41" s="76"/>
      <c r="J41" s="215"/>
      <c r="K41" s="216"/>
      <c r="L41" s="216"/>
      <c r="M41" s="224"/>
      <c r="N41" s="218">
        <v>0</v>
      </c>
      <c r="O41" s="216"/>
      <c r="P41" s="18"/>
      <c r="S41" s="18"/>
      <c r="T41" s="18"/>
      <c r="U41" s="18"/>
      <c r="V41" s="18"/>
      <c r="W41" s="18"/>
      <c r="X41" s="18"/>
      <c r="Y41" s="18"/>
      <c r="Z41" s="18"/>
      <c r="AA41" s="18"/>
    </row>
    <row r="42" spans="2:27" x14ac:dyDescent="0.25">
      <c r="B42" s="204"/>
      <c r="C42" s="205"/>
      <c r="D42" s="206"/>
      <c r="E42" s="207">
        <v>0</v>
      </c>
      <c r="F42" s="77">
        <f xml:space="preserve"> IFERROR(IF(E42&lt;&gt;"",E42*VLOOKUP(D42,'Active Summary'!$K$11:$L$17,2,0),0), 0)</f>
        <v>0</v>
      </c>
      <c r="G42" s="214"/>
      <c r="H42" s="214"/>
      <c r="I42" s="76"/>
      <c r="J42" s="219"/>
      <c r="K42" s="220"/>
      <c r="L42" s="220"/>
      <c r="M42" s="223"/>
      <c r="N42" s="222">
        <v>0</v>
      </c>
      <c r="O42" s="220"/>
      <c r="P42" s="18"/>
      <c r="S42" s="18"/>
      <c r="T42" s="18"/>
      <c r="U42" s="18"/>
      <c r="V42" s="18"/>
      <c r="W42" s="18"/>
      <c r="X42" s="18"/>
      <c r="Y42" s="18"/>
      <c r="Z42" s="18"/>
      <c r="AA42" s="18"/>
    </row>
    <row r="43" spans="2:27" x14ac:dyDescent="0.25">
      <c r="B43" s="208"/>
      <c r="C43" s="201"/>
      <c r="D43" s="202"/>
      <c r="E43" s="203">
        <v>0</v>
      </c>
      <c r="F43" s="75">
        <f xml:space="preserve"> IFERROR(IF(E43&lt;&gt;"",E43*VLOOKUP(D43,'Active Summary'!$K$11:$L$17,2,0),0), 0)</f>
        <v>0</v>
      </c>
      <c r="G43" s="213"/>
      <c r="H43" s="213"/>
      <c r="I43" s="76"/>
      <c r="J43" s="215"/>
      <c r="K43" s="216"/>
      <c r="L43" s="216"/>
      <c r="M43" s="224"/>
      <c r="N43" s="218">
        <v>0</v>
      </c>
      <c r="O43" s="216"/>
      <c r="P43" s="18"/>
      <c r="S43" s="18"/>
      <c r="T43" s="18"/>
      <c r="U43" s="18"/>
      <c r="V43" s="18"/>
      <c r="W43" s="18"/>
      <c r="X43" s="18"/>
      <c r="Y43" s="18"/>
      <c r="Z43" s="18"/>
      <c r="AA43" s="18"/>
    </row>
    <row r="44" spans="2:27" x14ac:dyDescent="0.25">
      <c r="B44" s="204"/>
      <c r="C44" s="205"/>
      <c r="D44" s="206"/>
      <c r="E44" s="207">
        <v>0</v>
      </c>
      <c r="F44" s="77">
        <f xml:space="preserve"> IFERROR(IF(E44&lt;&gt;"",E44*VLOOKUP(D44,'Active Summary'!$K$11:$L$17,2,0),0), 0)</f>
        <v>0</v>
      </c>
      <c r="G44" s="214"/>
      <c r="H44" s="214"/>
      <c r="I44" s="76"/>
      <c r="J44" s="219"/>
      <c r="K44" s="220"/>
      <c r="L44" s="220"/>
      <c r="M44" s="223"/>
      <c r="N44" s="222">
        <v>0</v>
      </c>
      <c r="O44" s="220"/>
      <c r="P44" s="18"/>
      <c r="S44" s="18"/>
      <c r="T44" s="18"/>
      <c r="U44" s="18"/>
      <c r="V44" s="18"/>
      <c r="W44" s="18"/>
      <c r="X44" s="18"/>
      <c r="Y44" s="18"/>
      <c r="Z44" s="18"/>
      <c r="AA44" s="18"/>
    </row>
    <row r="45" spans="2:27" x14ac:dyDescent="0.25">
      <c r="B45" s="208"/>
      <c r="C45" s="201"/>
      <c r="D45" s="202"/>
      <c r="E45" s="203">
        <v>0</v>
      </c>
      <c r="F45" s="75">
        <f xml:space="preserve"> IFERROR(IF(E45&lt;&gt;"",E45*VLOOKUP(D45,'Active Summary'!$K$11:$L$17,2,0),0), 0)</f>
        <v>0</v>
      </c>
      <c r="G45" s="213"/>
      <c r="H45" s="213"/>
      <c r="I45" s="76"/>
      <c r="J45" s="215"/>
      <c r="K45" s="216"/>
      <c r="L45" s="216"/>
      <c r="M45" s="224"/>
      <c r="N45" s="218">
        <v>0</v>
      </c>
      <c r="O45" s="216"/>
      <c r="P45" s="18"/>
      <c r="S45" s="18"/>
      <c r="T45" s="18"/>
      <c r="U45" s="18"/>
      <c r="V45" s="18"/>
      <c r="W45" s="18"/>
      <c r="X45" s="18"/>
      <c r="Y45" s="18"/>
      <c r="Z45" s="18"/>
      <c r="AA45" s="18"/>
    </row>
    <row r="46" spans="2:27" x14ac:dyDescent="0.25">
      <c r="B46" s="204"/>
      <c r="C46" s="205"/>
      <c r="D46" s="206"/>
      <c r="E46" s="207">
        <v>0</v>
      </c>
      <c r="F46" s="77">
        <f xml:space="preserve"> IFERROR(IF(E46&lt;&gt;"",E46*VLOOKUP(D46,'Active Summary'!$K$11:$L$17,2,0),0), 0)</f>
        <v>0</v>
      </c>
      <c r="G46" s="214"/>
      <c r="H46" s="214"/>
      <c r="I46" s="76"/>
      <c r="J46" s="225"/>
      <c r="K46" s="226"/>
      <c r="L46" s="226"/>
      <c r="M46" s="227"/>
      <c r="N46" s="228">
        <v>0</v>
      </c>
      <c r="O46" s="226"/>
      <c r="P46" s="18"/>
      <c r="S46" s="18"/>
      <c r="T46" s="18"/>
      <c r="U46" s="18"/>
      <c r="V46" s="18"/>
      <c r="W46" s="18"/>
      <c r="X46" s="18"/>
      <c r="Y46" s="18"/>
      <c r="Z46" s="18"/>
      <c r="AA46" s="18"/>
    </row>
    <row r="47" spans="2:27" x14ac:dyDescent="0.25">
      <c r="B47" s="208"/>
      <c r="C47" s="201"/>
      <c r="D47" s="202"/>
      <c r="E47" s="203">
        <v>0</v>
      </c>
      <c r="F47" s="75">
        <f xml:space="preserve"> IFERROR(IF(E47&lt;&gt;"",E47*VLOOKUP(D47,'Active Summary'!$K$11:$L$17,2,0),0), 0)</f>
        <v>0</v>
      </c>
      <c r="G47" s="213"/>
      <c r="H47" s="213"/>
      <c r="I47" s="76"/>
      <c r="J47" s="76"/>
      <c r="K47" s="76"/>
      <c r="L47" s="76"/>
      <c r="M47" s="79"/>
      <c r="N47" s="79"/>
      <c r="O47" s="18"/>
      <c r="P47" s="18"/>
      <c r="S47" s="18"/>
      <c r="T47" s="18"/>
      <c r="U47" s="18"/>
      <c r="V47" s="18"/>
      <c r="W47" s="18"/>
      <c r="X47" s="18"/>
      <c r="Y47" s="18"/>
      <c r="Z47" s="18"/>
      <c r="AA47" s="18"/>
    </row>
    <row r="48" spans="2:27" x14ac:dyDescent="0.25">
      <c r="B48" s="204"/>
      <c r="C48" s="205"/>
      <c r="D48" s="206"/>
      <c r="E48" s="207">
        <v>0</v>
      </c>
      <c r="F48" s="77">
        <f xml:space="preserve"> IFERROR(IF(E48&lt;&gt;"",E48*VLOOKUP(D48,'Active Summary'!$K$11:$L$17,2,0),0), 0)</f>
        <v>0</v>
      </c>
      <c r="G48" s="214"/>
      <c r="H48" s="214"/>
      <c r="I48" s="76"/>
      <c r="J48" s="76"/>
      <c r="K48" s="76"/>
      <c r="L48" s="76"/>
      <c r="M48" s="79"/>
      <c r="N48" s="79"/>
      <c r="O48" s="18"/>
      <c r="P48" s="18"/>
      <c r="S48" s="18"/>
      <c r="T48" s="18"/>
      <c r="U48" s="18"/>
      <c r="V48" s="18"/>
      <c r="W48" s="18"/>
      <c r="X48" s="18"/>
      <c r="Y48" s="18"/>
      <c r="Z48" s="18"/>
      <c r="AA48" s="18"/>
    </row>
    <row r="49" spans="2:16" x14ac:dyDescent="0.25">
      <c r="B49" s="208"/>
      <c r="C49" s="201"/>
      <c r="D49" s="202"/>
      <c r="E49" s="203">
        <v>0</v>
      </c>
      <c r="F49" s="75">
        <f xml:space="preserve"> IFERROR(IF(E49&lt;&gt;"",E49*VLOOKUP(D49,'Active Summary'!$K$11:$L$17,2,0),0), 0)</f>
        <v>0</v>
      </c>
      <c r="G49" s="213"/>
      <c r="H49" s="213"/>
      <c r="I49" s="76"/>
      <c r="J49" s="76"/>
      <c r="K49" s="76"/>
      <c r="L49" s="76"/>
      <c r="M49" s="79"/>
      <c r="N49" s="79"/>
      <c r="O49" s="18"/>
      <c r="P49" s="18"/>
    </row>
    <row r="50" spans="2:16" x14ac:dyDescent="0.25">
      <c r="B50" s="204"/>
      <c r="C50" s="205"/>
      <c r="D50" s="206"/>
      <c r="E50" s="207">
        <v>0</v>
      </c>
      <c r="F50" s="77">
        <f xml:space="preserve"> IFERROR(IF(E50&lt;&gt;"",E50*VLOOKUP(D50,'Active Summary'!$K$11:$L$17,2,0),0), 0)</f>
        <v>0</v>
      </c>
      <c r="G50" s="214"/>
      <c r="H50" s="214"/>
      <c r="I50" s="76"/>
      <c r="J50" s="76"/>
      <c r="K50" s="76"/>
      <c r="L50" s="76"/>
      <c r="M50" s="79"/>
      <c r="N50" s="79"/>
      <c r="O50" s="18"/>
      <c r="P50" s="18"/>
    </row>
    <row r="51" spans="2:16" x14ac:dyDescent="0.25">
      <c r="B51" s="208"/>
      <c r="C51" s="201"/>
      <c r="D51" s="202"/>
      <c r="E51" s="203">
        <v>0</v>
      </c>
      <c r="F51" s="75">
        <f xml:space="preserve"> IFERROR(IF(E51&lt;&gt;"",E51*VLOOKUP(D51,'Active Summary'!$K$11:$L$17,2,0),0), 0)</f>
        <v>0</v>
      </c>
      <c r="G51" s="213"/>
      <c r="H51" s="213"/>
      <c r="I51" s="76"/>
      <c r="J51" s="76"/>
      <c r="K51" s="76"/>
      <c r="L51" s="76"/>
      <c r="M51" s="79"/>
      <c r="N51" s="79"/>
      <c r="O51" s="18"/>
      <c r="P51" s="18"/>
    </row>
    <row r="52" spans="2:16" x14ac:dyDescent="0.25">
      <c r="B52" s="204"/>
      <c r="C52" s="205"/>
      <c r="D52" s="206"/>
      <c r="E52" s="207">
        <v>0</v>
      </c>
      <c r="F52" s="77">
        <f xml:space="preserve"> IFERROR(IF(E52&lt;&gt;"",E52*VLOOKUP(D52,'Active Summary'!$K$11:$L$17,2,0),0), 0)</f>
        <v>0</v>
      </c>
      <c r="G52" s="214"/>
      <c r="H52" s="214"/>
      <c r="I52" s="76"/>
      <c r="J52" s="76"/>
      <c r="K52" s="76"/>
      <c r="L52" s="76"/>
      <c r="M52" s="79"/>
      <c r="N52" s="79"/>
      <c r="O52" s="18"/>
      <c r="P52" s="18"/>
    </row>
    <row r="53" spans="2:16" x14ac:dyDescent="0.25">
      <c r="B53" s="208"/>
      <c r="C53" s="201"/>
      <c r="D53" s="202"/>
      <c r="E53" s="203">
        <v>0</v>
      </c>
      <c r="F53" s="75">
        <f xml:space="preserve"> IFERROR(IF(E53&lt;&gt;"",E53*VLOOKUP(D53,'Active Summary'!$K$11:$L$17,2,0),0), 0)</f>
        <v>0</v>
      </c>
      <c r="G53" s="213"/>
      <c r="H53" s="213"/>
      <c r="I53" s="76"/>
      <c r="J53" s="76"/>
      <c r="K53" s="76"/>
      <c r="L53" s="76"/>
      <c r="M53" s="79"/>
      <c r="N53" s="79"/>
      <c r="O53" s="18"/>
      <c r="P53" s="18"/>
    </row>
    <row r="54" spans="2:16" x14ac:dyDescent="0.25">
      <c r="B54" s="204"/>
      <c r="C54" s="205"/>
      <c r="D54" s="206"/>
      <c r="E54" s="207">
        <v>0</v>
      </c>
      <c r="F54" s="77">
        <f xml:space="preserve"> IFERROR(IF(E54&lt;&gt;"",E54*VLOOKUP(D54,'Active Summary'!$K$11:$L$17,2,0),0), 0)</f>
        <v>0</v>
      </c>
      <c r="G54" s="214"/>
      <c r="H54" s="214"/>
      <c r="I54" s="76"/>
      <c r="J54" s="76"/>
      <c r="K54" s="76"/>
      <c r="L54" s="76"/>
      <c r="M54" s="79"/>
      <c r="N54" s="79"/>
      <c r="O54" s="18"/>
      <c r="P54" s="18"/>
    </row>
    <row r="55" spans="2:16" x14ac:dyDescent="0.25">
      <c r="B55" s="208"/>
      <c r="C55" s="201"/>
      <c r="D55" s="202"/>
      <c r="E55" s="203">
        <v>0</v>
      </c>
      <c r="F55" s="75">
        <f xml:space="preserve"> IFERROR(IF(E55&lt;&gt;"",E55*VLOOKUP(D55,'Active Summary'!$K$11:$L$17,2,0),0), 0)</f>
        <v>0</v>
      </c>
      <c r="G55" s="213"/>
      <c r="H55" s="213"/>
      <c r="I55" s="76"/>
      <c r="J55" s="76"/>
      <c r="K55" s="76"/>
      <c r="L55" s="76"/>
      <c r="M55" s="79"/>
      <c r="N55" s="79"/>
      <c r="O55" s="18"/>
      <c r="P55" s="18"/>
    </row>
    <row r="56" spans="2:16" x14ac:dyDescent="0.25">
      <c r="B56" s="204"/>
      <c r="C56" s="205"/>
      <c r="D56" s="206"/>
      <c r="E56" s="207">
        <v>0</v>
      </c>
      <c r="F56" s="77">
        <f xml:space="preserve"> IFERROR(IF(E56&lt;&gt;"",E56*VLOOKUP(D56,'Active Summary'!$K$11:$L$17,2,0),0), 0)</f>
        <v>0</v>
      </c>
      <c r="G56" s="214"/>
      <c r="H56" s="214"/>
      <c r="I56" s="76"/>
      <c r="J56" s="76"/>
      <c r="K56" s="76"/>
      <c r="L56" s="76"/>
      <c r="M56" s="79"/>
      <c r="N56" s="79"/>
      <c r="O56" s="18"/>
      <c r="P56" s="18"/>
    </row>
    <row r="57" spans="2:16" x14ac:dyDescent="0.25">
      <c r="B57" s="208"/>
      <c r="C57" s="201"/>
      <c r="D57" s="202"/>
      <c r="E57" s="203">
        <v>0</v>
      </c>
      <c r="F57" s="75">
        <f xml:space="preserve"> IFERROR(IF(E57&lt;&gt;"",E57*VLOOKUP(D57,'Active Summary'!$K$11:$L$17,2,0),0), 0)</f>
        <v>0</v>
      </c>
      <c r="G57" s="213"/>
      <c r="H57" s="213"/>
      <c r="I57" s="76"/>
      <c r="J57" s="76"/>
      <c r="K57" s="76"/>
      <c r="L57" s="76"/>
      <c r="M57" s="79"/>
      <c r="N57" s="79"/>
      <c r="O57" s="18"/>
      <c r="P57" s="18"/>
    </row>
    <row r="58" spans="2:16" x14ac:dyDescent="0.25">
      <c r="B58" s="204"/>
      <c r="C58" s="205"/>
      <c r="D58" s="206"/>
      <c r="E58" s="207">
        <v>0</v>
      </c>
      <c r="F58" s="77">
        <f xml:space="preserve"> IFERROR(IF(E58&lt;&gt;"",E58*VLOOKUP(D58,'Active Summary'!$K$11:$L$17,2,0),0), 0)</f>
        <v>0</v>
      </c>
      <c r="G58" s="214"/>
      <c r="H58" s="214"/>
      <c r="I58" s="76"/>
      <c r="J58" s="76"/>
      <c r="K58" s="76"/>
      <c r="L58" s="76"/>
      <c r="M58" s="79"/>
      <c r="N58" s="79"/>
      <c r="O58" s="18"/>
      <c r="P58" s="18"/>
    </row>
    <row r="59" spans="2:16" x14ac:dyDescent="0.25">
      <c r="B59" s="208"/>
      <c r="C59" s="201"/>
      <c r="D59" s="202"/>
      <c r="E59" s="203">
        <v>0</v>
      </c>
      <c r="F59" s="75">
        <f xml:space="preserve"> IFERROR(IF(E59&lt;&gt;"",E59*VLOOKUP(D59,'Active Summary'!$K$11:$L$17,2,0),0), 0)</f>
        <v>0</v>
      </c>
      <c r="G59" s="213"/>
      <c r="H59" s="213"/>
      <c r="I59" s="76"/>
      <c r="J59" s="76"/>
      <c r="K59" s="76"/>
      <c r="L59" s="76"/>
      <c r="M59" s="79"/>
      <c r="N59" s="79"/>
      <c r="O59" s="18"/>
      <c r="P59" s="18"/>
    </row>
    <row r="60" spans="2:16" x14ac:dyDescent="0.25">
      <c r="B60" s="204"/>
      <c r="C60" s="205"/>
      <c r="D60" s="206"/>
      <c r="E60" s="207">
        <v>0</v>
      </c>
      <c r="F60" s="77">
        <f xml:space="preserve"> IFERROR(IF(E60&lt;&gt;"",E60*VLOOKUP(D60,'Active Summary'!$K$11:$L$17,2,0),0), 0)</f>
        <v>0</v>
      </c>
      <c r="G60" s="214"/>
      <c r="H60" s="214"/>
      <c r="I60" s="76"/>
      <c r="J60" s="76"/>
      <c r="K60" s="76"/>
      <c r="L60" s="76"/>
      <c r="M60" s="79"/>
      <c r="N60" s="79"/>
      <c r="O60" s="18"/>
      <c r="P60" s="18"/>
    </row>
    <row r="61" spans="2:16" x14ac:dyDescent="0.25">
      <c r="B61" s="208"/>
      <c r="C61" s="201"/>
      <c r="D61" s="202"/>
      <c r="E61" s="203">
        <v>0</v>
      </c>
      <c r="F61" s="75">
        <f xml:space="preserve"> IFERROR(IF(E61&lt;&gt;"",E61*VLOOKUP(D61,'Active Summary'!$K$11:$L$17,2,0),0), 0)</f>
        <v>0</v>
      </c>
      <c r="G61" s="213"/>
      <c r="H61" s="213"/>
      <c r="I61" s="76"/>
      <c r="J61" s="76"/>
      <c r="K61" s="76"/>
      <c r="L61" s="76"/>
      <c r="M61" s="79"/>
      <c r="N61" s="79"/>
      <c r="O61" s="18"/>
      <c r="P61" s="18"/>
    </row>
    <row r="62" spans="2:16" x14ac:dyDescent="0.25">
      <c r="B62" s="204"/>
      <c r="C62" s="205"/>
      <c r="D62" s="206"/>
      <c r="E62" s="207">
        <v>0</v>
      </c>
      <c r="F62" s="77">
        <f xml:space="preserve"> IFERROR(IF(E62&lt;&gt;"",E62*VLOOKUP(D62,'Active Summary'!$K$11:$L$17,2,0),0), 0)</f>
        <v>0</v>
      </c>
      <c r="G62" s="214"/>
      <c r="H62" s="214"/>
      <c r="I62" s="76"/>
      <c r="J62" s="76"/>
      <c r="K62" s="76"/>
      <c r="L62" s="76"/>
      <c r="M62" s="79"/>
      <c r="N62" s="79"/>
      <c r="O62" s="18"/>
      <c r="P62" s="18"/>
    </row>
    <row r="63" spans="2:16" x14ac:dyDescent="0.25">
      <c r="B63" s="208"/>
      <c r="C63" s="201"/>
      <c r="D63" s="202"/>
      <c r="E63" s="203">
        <v>0</v>
      </c>
      <c r="F63" s="75">
        <f xml:space="preserve"> IFERROR(IF(E63&lt;&gt;"",E63*VLOOKUP(D63,'Active Summary'!$K$11:$L$17,2,0),0), 0)</f>
        <v>0</v>
      </c>
      <c r="G63" s="213"/>
      <c r="H63" s="213"/>
      <c r="I63" s="76"/>
      <c r="J63" s="76"/>
      <c r="K63" s="76"/>
      <c r="L63" s="76"/>
      <c r="M63" s="79"/>
      <c r="N63" s="79"/>
      <c r="O63" s="18"/>
      <c r="P63" s="18"/>
    </row>
    <row r="64" spans="2:16" x14ac:dyDescent="0.25">
      <c r="B64" s="204"/>
      <c r="C64" s="205"/>
      <c r="D64" s="206"/>
      <c r="E64" s="207">
        <v>0</v>
      </c>
      <c r="F64" s="77">
        <f xml:space="preserve"> IFERROR(IF(E64&lt;&gt;"",E64*VLOOKUP(D64,'Active Summary'!$K$11:$L$17,2,0),0), 0)</f>
        <v>0</v>
      </c>
      <c r="G64" s="214"/>
      <c r="H64" s="214"/>
      <c r="I64" s="76"/>
      <c r="J64" s="76"/>
      <c r="K64" s="76"/>
      <c r="L64" s="76"/>
      <c r="M64" s="79"/>
      <c r="N64" s="79"/>
      <c r="O64" s="18"/>
      <c r="P64" s="18"/>
    </row>
    <row r="65" spans="2:16" x14ac:dyDescent="0.25">
      <c r="B65" s="208"/>
      <c r="C65" s="201"/>
      <c r="D65" s="202"/>
      <c r="E65" s="203">
        <v>0</v>
      </c>
      <c r="F65" s="75">
        <f xml:space="preserve"> IFERROR(IF(E65&lt;&gt;"",E65*VLOOKUP(D65,'Active Summary'!$K$11:$L$17,2,0),0), 0)</f>
        <v>0</v>
      </c>
      <c r="G65" s="213"/>
      <c r="H65" s="213"/>
      <c r="I65" s="76"/>
      <c r="J65" s="76"/>
      <c r="K65" s="76"/>
      <c r="L65" s="76"/>
      <c r="M65" s="79"/>
      <c r="N65" s="79"/>
      <c r="O65" s="18"/>
      <c r="P65" s="18"/>
    </row>
    <row r="66" spans="2:16" x14ac:dyDescent="0.25">
      <c r="B66" s="204"/>
      <c r="C66" s="205"/>
      <c r="D66" s="206"/>
      <c r="E66" s="207">
        <v>0</v>
      </c>
      <c r="F66" s="77">
        <f xml:space="preserve"> IFERROR(IF(E66&lt;&gt;"",E66*VLOOKUP(D66,'Active Summary'!$K$11:$L$17,2,0),0), 0)</f>
        <v>0</v>
      </c>
      <c r="G66" s="214"/>
      <c r="H66" s="214"/>
      <c r="I66" s="76"/>
      <c r="J66" s="76"/>
      <c r="K66" s="76"/>
      <c r="L66" s="76"/>
      <c r="M66" s="79"/>
      <c r="N66" s="79"/>
      <c r="O66" s="18"/>
      <c r="P66" s="18"/>
    </row>
    <row r="67" spans="2:16" x14ac:dyDescent="0.25">
      <c r="B67" s="208"/>
      <c r="C67" s="201"/>
      <c r="D67" s="202"/>
      <c r="E67" s="203">
        <v>0</v>
      </c>
      <c r="F67" s="75">
        <f xml:space="preserve"> IFERROR(IF(E67&lt;&gt;"",E67*VLOOKUP(D67,'Active Summary'!$K$11:$L$17,2,0),0), 0)</f>
        <v>0</v>
      </c>
      <c r="G67" s="213"/>
      <c r="H67" s="213"/>
      <c r="I67" s="76"/>
      <c r="J67" s="76"/>
      <c r="K67" s="76"/>
      <c r="L67" s="76"/>
      <c r="M67" s="79"/>
      <c r="N67" s="79"/>
      <c r="O67" s="18"/>
      <c r="P67" s="18"/>
    </row>
    <row r="68" spans="2:16" x14ac:dyDescent="0.25">
      <c r="B68" s="204"/>
      <c r="C68" s="205"/>
      <c r="D68" s="206"/>
      <c r="E68" s="207">
        <v>0</v>
      </c>
      <c r="F68" s="77">
        <f xml:space="preserve"> IFERROR(IF(E68&lt;&gt;"",E68*VLOOKUP(D68,'Active Summary'!$K$11:$L$17,2,0),0), 0)</f>
        <v>0</v>
      </c>
      <c r="G68" s="214"/>
      <c r="H68" s="214"/>
      <c r="I68" s="76"/>
      <c r="J68" s="76"/>
      <c r="K68" s="76"/>
      <c r="L68" s="76"/>
      <c r="M68" s="79"/>
      <c r="N68" s="79"/>
      <c r="O68" s="18"/>
      <c r="P68" s="18"/>
    </row>
    <row r="69" spans="2:16" x14ac:dyDescent="0.25">
      <c r="B69" s="208"/>
      <c r="C69" s="201"/>
      <c r="D69" s="202"/>
      <c r="E69" s="203">
        <v>0</v>
      </c>
      <c r="F69" s="75">
        <f xml:space="preserve"> IFERROR(IF(E69&lt;&gt;"",E69*VLOOKUP(D69,'Active Summary'!$K$11:$L$17,2,0),0), 0)</f>
        <v>0</v>
      </c>
      <c r="G69" s="213"/>
      <c r="H69" s="213"/>
      <c r="I69" s="76"/>
      <c r="J69" s="76"/>
      <c r="K69" s="76"/>
      <c r="L69" s="76"/>
      <c r="M69" s="79"/>
      <c r="N69" s="79"/>
      <c r="O69" s="18"/>
      <c r="P69" s="18"/>
    </row>
    <row r="70" spans="2:16" x14ac:dyDescent="0.25">
      <c r="B70" s="204"/>
      <c r="C70" s="205"/>
      <c r="D70" s="206"/>
      <c r="E70" s="207">
        <v>0</v>
      </c>
      <c r="F70" s="77">
        <f xml:space="preserve"> IFERROR(IF(E70&lt;&gt;"",E70*VLOOKUP(D70,'Active Summary'!$K$11:$L$17,2,0),0), 0)</f>
        <v>0</v>
      </c>
      <c r="G70" s="214"/>
      <c r="H70" s="214"/>
      <c r="I70" s="76"/>
      <c r="J70" s="76"/>
      <c r="K70" s="76"/>
      <c r="L70" s="76"/>
      <c r="M70" s="79"/>
      <c r="N70" s="79"/>
      <c r="O70" s="18"/>
      <c r="P70" s="18"/>
    </row>
    <row r="71" spans="2:16" x14ac:dyDescent="0.25">
      <c r="B71" s="208"/>
      <c r="C71" s="201"/>
      <c r="D71" s="202"/>
      <c r="E71" s="203">
        <v>0</v>
      </c>
      <c r="F71" s="75">
        <f xml:space="preserve"> IFERROR(IF(E71&lt;&gt;"",E71*VLOOKUP(D71,'Active Summary'!$K$11:$L$17,2,0),0), 0)</f>
        <v>0</v>
      </c>
      <c r="G71" s="213"/>
      <c r="H71" s="213"/>
      <c r="I71" s="76"/>
      <c r="J71" s="76"/>
      <c r="K71" s="76"/>
      <c r="L71" s="76"/>
      <c r="M71" s="79"/>
      <c r="N71" s="79"/>
      <c r="O71" s="18"/>
      <c r="P71" s="18"/>
    </row>
    <row r="72" spans="2:16" x14ac:dyDescent="0.25">
      <c r="B72" s="204"/>
      <c r="C72" s="205"/>
      <c r="D72" s="206"/>
      <c r="E72" s="207">
        <v>0</v>
      </c>
      <c r="F72" s="77">
        <f xml:space="preserve"> IFERROR(IF(E72&lt;&gt;"",E72*VLOOKUP(D72,'Active Summary'!$K$11:$L$17,2,0),0), 0)</f>
        <v>0</v>
      </c>
      <c r="G72" s="214"/>
      <c r="H72" s="214"/>
      <c r="I72" s="76"/>
      <c r="J72" s="76"/>
      <c r="K72" s="76"/>
      <c r="L72" s="76"/>
      <c r="M72" s="79"/>
      <c r="N72" s="79"/>
      <c r="O72" s="18"/>
      <c r="P72" s="18"/>
    </row>
    <row r="73" spans="2:16" x14ac:dyDescent="0.25">
      <c r="B73" s="208"/>
      <c r="C73" s="201"/>
      <c r="D73" s="202"/>
      <c r="E73" s="203">
        <v>0</v>
      </c>
      <c r="F73" s="75">
        <f xml:space="preserve"> IFERROR(IF(E73&lt;&gt;"",E73*VLOOKUP(D73,'Active Summary'!$K$11:$L$17,2,0),0), 0)</f>
        <v>0</v>
      </c>
      <c r="G73" s="213"/>
      <c r="H73" s="213"/>
      <c r="I73" s="76"/>
      <c r="J73" s="76"/>
      <c r="K73" s="76"/>
      <c r="L73" s="76"/>
      <c r="M73" s="79"/>
      <c r="N73" s="79"/>
      <c r="O73" s="18"/>
      <c r="P73" s="18"/>
    </row>
    <row r="74" spans="2:16" x14ac:dyDescent="0.25">
      <c r="B74" s="204"/>
      <c r="C74" s="205"/>
      <c r="D74" s="206"/>
      <c r="E74" s="207">
        <v>0</v>
      </c>
      <c r="F74" s="77">
        <f xml:space="preserve"> IFERROR(IF(E74&lt;&gt;"",E74*VLOOKUP(D74,'Active Summary'!$K$11:$L$17,2,0),0), 0)</f>
        <v>0</v>
      </c>
      <c r="G74" s="214"/>
      <c r="H74" s="214"/>
      <c r="I74" s="76"/>
      <c r="J74" s="76"/>
      <c r="K74" s="76"/>
      <c r="L74" s="76"/>
      <c r="M74" s="79"/>
      <c r="N74" s="79"/>
      <c r="O74" s="18"/>
      <c r="P74" s="18"/>
    </row>
    <row r="75" spans="2:16" x14ac:dyDescent="0.25">
      <c r="B75" s="208"/>
      <c r="C75" s="201"/>
      <c r="D75" s="202"/>
      <c r="E75" s="203">
        <v>0</v>
      </c>
      <c r="F75" s="75">
        <f xml:space="preserve"> IFERROR(IF(E75&lt;&gt;"",E75*VLOOKUP(D75,'Active Summary'!$K$11:$L$17,2,0),0), 0)</f>
        <v>0</v>
      </c>
      <c r="G75" s="213"/>
      <c r="H75" s="213"/>
      <c r="I75" s="76"/>
      <c r="J75" s="76"/>
      <c r="K75" s="76"/>
      <c r="L75" s="76"/>
      <c r="M75" s="79"/>
      <c r="N75" s="79"/>
      <c r="O75" s="18"/>
      <c r="P75" s="18"/>
    </row>
    <row r="76" spans="2:16" x14ac:dyDescent="0.25">
      <c r="B76" s="204"/>
      <c r="C76" s="205"/>
      <c r="D76" s="206"/>
      <c r="E76" s="207">
        <v>0</v>
      </c>
      <c r="F76" s="77">
        <f xml:space="preserve"> IFERROR(IF(E76&lt;&gt;"",E76*VLOOKUP(D76,'Active Summary'!$K$11:$L$17,2,0),0), 0)</f>
        <v>0</v>
      </c>
      <c r="G76" s="214"/>
      <c r="H76" s="214"/>
      <c r="I76" s="76"/>
      <c r="J76" s="76"/>
      <c r="K76" s="76"/>
      <c r="L76" s="76"/>
      <c r="M76" s="79"/>
      <c r="N76" s="79"/>
      <c r="O76" s="18"/>
      <c r="P76" s="18"/>
    </row>
    <row r="77" spans="2:16" x14ac:dyDescent="0.25">
      <c r="B77" s="208"/>
      <c r="C77" s="201"/>
      <c r="D77" s="202"/>
      <c r="E77" s="203">
        <v>0</v>
      </c>
      <c r="F77" s="75">
        <f xml:space="preserve"> IFERROR(IF(E77&lt;&gt;"",E77*VLOOKUP(D77,'Active Summary'!$K$11:$L$17,2,0),0), 0)</f>
        <v>0</v>
      </c>
      <c r="G77" s="213"/>
      <c r="H77" s="213"/>
      <c r="I77" s="76"/>
      <c r="J77" s="76"/>
      <c r="K77" s="76"/>
      <c r="L77" s="76"/>
      <c r="M77" s="79"/>
      <c r="N77" s="79"/>
      <c r="O77" s="18"/>
      <c r="P77" s="18"/>
    </row>
    <row r="78" spans="2:16" x14ac:dyDescent="0.25">
      <c r="B78" s="204"/>
      <c r="C78" s="205"/>
      <c r="D78" s="206"/>
      <c r="E78" s="207">
        <v>0</v>
      </c>
      <c r="F78" s="77">
        <f xml:space="preserve"> IFERROR(IF(E78&lt;&gt;"",E78*VLOOKUP(D78,'Active Summary'!$K$11:$L$17,2,0),0), 0)</f>
        <v>0</v>
      </c>
      <c r="G78" s="214"/>
      <c r="H78" s="214"/>
      <c r="I78" s="76"/>
      <c r="J78" s="76"/>
      <c r="K78" s="76"/>
      <c r="L78" s="76"/>
      <c r="M78" s="79"/>
      <c r="N78" s="79"/>
      <c r="O78" s="18"/>
      <c r="P78" s="18"/>
    </row>
    <row r="79" spans="2:16" x14ac:dyDescent="0.25">
      <c r="B79" s="208"/>
      <c r="C79" s="201"/>
      <c r="D79" s="202"/>
      <c r="E79" s="203">
        <v>0</v>
      </c>
      <c r="F79" s="75">
        <f xml:space="preserve"> IFERROR(IF(E79&lt;&gt;"",E79*VLOOKUP(D79,'Active Summary'!$K$11:$L$17,2,0),0), 0)</f>
        <v>0</v>
      </c>
      <c r="G79" s="213"/>
      <c r="H79" s="213"/>
      <c r="I79" s="76"/>
      <c r="J79" s="76"/>
      <c r="K79" s="76"/>
      <c r="L79" s="76"/>
      <c r="M79" s="79"/>
      <c r="N79" s="79"/>
      <c r="O79" s="18"/>
      <c r="P79" s="18"/>
    </row>
    <row r="80" spans="2:16" x14ac:dyDescent="0.25">
      <c r="B80" s="204"/>
      <c r="C80" s="205"/>
      <c r="D80" s="206"/>
      <c r="E80" s="207">
        <v>0</v>
      </c>
      <c r="F80" s="77">
        <f xml:space="preserve"> IFERROR(IF(E80&lt;&gt;"",E80*VLOOKUP(D80,'Active Summary'!$K$11:$L$17,2,0),0), 0)</f>
        <v>0</v>
      </c>
      <c r="G80" s="214"/>
      <c r="H80" s="214"/>
      <c r="I80" s="76"/>
      <c r="J80" s="76"/>
      <c r="K80" s="76"/>
      <c r="L80" s="76"/>
      <c r="M80" s="79"/>
      <c r="N80" s="79"/>
      <c r="O80" s="18"/>
      <c r="P80" s="18"/>
    </row>
    <row r="81" spans="2:16" x14ac:dyDescent="0.25">
      <c r="B81" s="208"/>
      <c r="C81" s="201"/>
      <c r="D81" s="202"/>
      <c r="E81" s="203">
        <v>0</v>
      </c>
      <c r="F81" s="75">
        <f xml:space="preserve"> IFERROR(IF(E81&lt;&gt;"",E81*VLOOKUP(D81,'Active Summary'!$K$11:$L$17,2,0),0), 0)</f>
        <v>0</v>
      </c>
      <c r="G81" s="213"/>
      <c r="H81" s="213"/>
      <c r="I81" s="76"/>
      <c r="J81" s="76"/>
      <c r="K81" s="76"/>
      <c r="L81" s="76"/>
      <c r="M81" s="79"/>
      <c r="N81" s="79"/>
      <c r="O81" s="18"/>
      <c r="P81" s="18"/>
    </row>
    <row r="82" spans="2:16" x14ac:dyDescent="0.25">
      <c r="B82" s="204"/>
      <c r="C82" s="205"/>
      <c r="D82" s="206"/>
      <c r="E82" s="207">
        <v>0</v>
      </c>
      <c r="F82" s="77">
        <f xml:space="preserve"> IFERROR(IF(E82&lt;&gt;"",E82*VLOOKUP(D82,'Active Summary'!$K$11:$L$17,2,0),0), 0)</f>
        <v>0</v>
      </c>
      <c r="G82" s="214"/>
      <c r="H82" s="214"/>
      <c r="I82" s="76"/>
      <c r="J82" s="76"/>
      <c r="K82" s="76"/>
      <c r="L82" s="76"/>
      <c r="M82" s="79"/>
      <c r="N82" s="79"/>
      <c r="O82" s="18"/>
      <c r="P82" s="18"/>
    </row>
    <row r="83" spans="2:16" x14ac:dyDescent="0.25">
      <c r="B83" s="208"/>
      <c r="C83" s="201"/>
      <c r="D83" s="202"/>
      <c r="E83" s="203">
        <v>0</v>
      </c>
      <c r="F83" s="75">
        <f xml:space="preserve"> IFERROR(IF(E83&lt;&gt;"",E83*VLOOKUP(D83,'Active Summary'!$K$11:$L$17,2,0),0), 0)</f>
        <v>0</v>
      </c>
      <c r="G83" s="213"/>
      <c r="H83" s="213"/>
      <c r="I83" s="76"/>
      <c r="J83" s="76"/>
      <c r="K83" s="76"/>
      <c r="L83" s="76"/>
      <c r="M83" s="79"/>
      <c r="N83" s="79"/>
      <c r="O83" s="18"/>
      <c r="P83" s="18"/>
    </row>
    <row r="84" spans="2:16" x14ac:dyDescent="0.25">
      <c r="B84" s="204"/>
      <c r="C84" s="205"/>
      <c r="D84" s="206"/>
      <c r="E84" s="207">
        <v>0</v>
      </c>
      <c r="F84" s="77">
        <f xml:space="preserve"> IFERROR(IF(E84&lt;&gt;"",E84*VLOOKUP(D84,'Active Summary'!$K$11:$L$17,2,0),0), 0)</f>
        <v>0</v>
      </c>
      <c r="G84" s="214"/>
      <c r="H84" s="214"/>
      <c r="I84" s="76"/>
      <c r="J84" s="76"/>
      <c r="K84" s="76"/>
      <c r="L84" s="76"/>
      <c r="M84" s="79"/>
      <c r="N84" s="79"/>
      <c r="O84" s="18"/>
      <c r="P84" s="18"/>
    </row>
    <row r="85" spans="2:16" x14ac:dyDescent="0.25">
      <c r="B85" s="208"/>
      <c r="C85" s="201"/>
      <c r="D85" s="202"/>
      <c r="E85" s="203">
        <v>0</v>
      </c>
      <c r="F85" s="75">
        <f xml:space="preserve"> IFERROR(IF(E85&lt;&gt;"",E85*VLOOKUP(D85,'Active Summary'!$K$11:$L$17,2,0),0), 0)</f>
        <v>0</v>
      </c>
      <c r="G85" s="213"/>
      <c r="H85" s="213"/>
      <c r="I85" s="76"/>
      <c r="J85" s="76"/>
      <c r="K85" s="76"/>
      <c r="L85" s="76"/>
      <c r="M85" s="79"/>
      <c r="N85" s="79"/>
      <c r="O85" s="18"/>
      <c r="P85" s="18"/>
    </row>
    <row r="86" spans="2:16" x14ac:dyDescent="0.25">
      <c r="B86" s="204"/>
      <c r="C86" s="205"/>
      <c r="D86" s="206"/>
      <c r="E86" s="207">
        <v>0</v>
      </c>
      <c r="F86" s="77">
        <f xml:space="preserve"> IFERROR(IF(E86&lt;&gt;"",E86*VLOOKUP(D86,'Active Summary'!$K$11:$L$17,2,0),0), 0)</f>
        <v>0</v>
      </c>
      <c r="G86" s="214"/>
      <c r="H86" s="214"/>
      <c r="I86" s="76"/>
      <c r="J86" s="76"/>
      <c r="K86" s="76"/>
      <c r="L86" s="76"/>
      <c r="M86" s="79"/>
      <c r="N86" s="79"/>
      <c r="O86" s="18"/>
      <c r="P86" s="18"/>
    </row>
    <row r="87" spans="2:16" x14ac:dyDescent="0.25">
      <c r="B87" s="208"/>
      <c r="C87" s="201"/>
      <c r="D87" s="202"/>
      <c r="E87" s="203">
        <v>0</v>
      </c>
      <c r="F87" s="75">
        <f xml:space="preserve"> IFERROR(IF(E87&lt;&gt;"",E87*VLOOKUP(D87,'Active Summary'!$K$11:$L$17,2,0),0), 0)</f>
        <v>0</v>
      </c>
      <c r="G87" s="213"/>
      <c r="H87" s="213"/>
      <c r="I87" s="76"/>
      <c r="J87" s="76"/>
      <c r="K87" s="76"/>
      <c r="L87" s="76"/>
      <c r="M87" s="79"/>
      <c r="N87" s="79"/>
      <c r="O87" s="18"/>
      <c r="P87" s="18"/>
    </row>
    <row r="88" spans="2:16" x14ac:dyDescent="0.25">
      <c r="B88" s="204"/>
      <c r="C88" s="205"/>
      <c r="D88" s="206"/>
      <c r="E88" s="207">
        <v>0</v>
      </c>
      <c r="F88" s="77">
        <f xml:space="preserve"> IFERROR(IF(E88&lt;&gt;"",E88*VLOOKUP(D88,'Active Summary'!$K$11:$L$17,2,0),0), 0)</f>
        <v>0</v>
      </c>
      <c r="G88" s="214"/>
      <c r="H88" s="214"/>
      <c r="I88" s="76"/>
      <c r="J88" s="76"/>
      <c r="K88" s="76"/>
      <c r="L88" s="76"/>
      <c r="M88" s="79"/>
      <c r="N88" s="79"/>
      <c r="O88" s="18"/>
      <c r="P88" s="18"/>
    </row>
    <row r="89" spans="2:16" x14ac:dyDescent="0.25">
      <c r="B89" s="208"/>
      <c r="C89" s="201"/>
      <c r="D89" s="202"/>
      <c r="E89" s="203">
        <v>0</v>
      </c>
      <c r="F89" s="75">
        <f xml:space="preserve"> IFERROR(IF(E89&lt;&gt;"",E89*VLOOKUP(D89,'Active Summary'!$K$11:$L$17,2,0),0), 0)</f>
        <v>0</v>
      </c>
      <c r="G89" s="213"/>
      <c r="H89" s="213"/>
      <c r="I89" s="76"/>
      <c r="J89" s="76"/>
      <c r="K89" s="76"/>
      <c r="L89" s="76"/>
      <c r="M89" s="79"/>
      <c r="N89" s="79"/>
      <c r="O89" s="18"/>
      <c r="P89" s="18"/>
    </row>
    <row r="90" spans="2:16" x14ac:dyDescent="0.25">
      <c r="B90" s="204"/>
      <c r="C90" s="205"/>
      <c r="D90" s="206"/>
      <c r="E90" s="207">
        <v>0</v>
      </c>
      <c r="F90" s="77">
        <f xml:space="preserve"> IFERROR(IF(E90&lt;&gt;"",E90*VLOOKUP(D90,'Active Summary'!$K$11:$L$17,2,0),0), 0)</f>
        <v>0</v>
      </c>
      <c r="G90" s="214"/>
      <c r="H90" s="214"/>
      <c r="I90" s="76"/>
      <c r="J90" s="76"/>
      <c r="K90" s="76"/>
      <c r="L90" s="76"/>
      <c r="M90" s="79"/>
      <c r="N90" s="79"/>
      <c r="O90" s="18"/>
      <c r="P90" s="18"/>
    </row>
    <row r="91" spans="2:16" x14ac:dyDescent="0.25">
      <c r="B91" s="208"/>
      <c r="C91" s="201"/>
      <c r="D91" s="202"/>
      <c r="E91" s="203">
        <v>0</v>
      </c>
      <c r="F91" s="75">
        <f xml:space="preserve"> IFERROR(IF(E91&lt;&gt;"",E91*VLOOKUP(D91,'Active Summary'!$K$11:$L$17,2,0),0), 0)</f>
        <v>0</v>
      </c>
      <c r="G91" s="213"/>
      <c r="H91" s="213"/>
      <c r="I91" s="76"/>
      <c r="J91" s="76"/>
      <c r="K91" s="76"/>
      <c r="L91" s="76"/>
      <c r="M91" s="79"/>
      <c r="N91" s="79"/>
      <c r="O91" s="18"/>
      <c r="P91" s="18"/>
    </row>
    <row r="92" spans="2:16" x14ac:dyDescent="0.25">
      <c r="B92" s="204"/>
      <c r="C92" s="205"/>
      <c r="D92" s="206"/>
      <c r="E92" s="207">
        <v>0</v>
      </c>
      <c r="F92" s="77">
        <f xml:space="preserve"> IFERROR(IF(E92&lt;&gt;"",E92*VLOOKUP(D92,'Active Summary'!$K$11:$L$17,2,0),0), 0)</f>
        <v>0</v>
      </c>
      <c r="G92" s="214"/>
      <c r="H92" s="214"/>
      <c r="I92" s="76"/>
      <c r="J92" s="76"/>
      <c r="K92" s="76"/>
      <c r="L92" s="76"/>
      <c r="M92" s="79"/>
      <c r="N92" s="79"/>
      <c r="O92" s="18"/>
      <c r="P92" s="18"/>
    </row>
    <row r="93" spans="2:16" x14ac:dyDescent="0.25">
      <c r="B93" s="208"/>
      <c r="C93" s="201"/>
      <c r="D93" s="202"/>
      <c r="E93" s="203">
        <v>0</v>
      </c>
      <c r="F93" s="75">
        <f xml:space="preserve"> IFERROR(IF(E93&lt;&gt;"",E93*VLOOKUP(D93,'Active Summary'!$K$11:$L$17,2,0),0), 0)</f>
        <v>0</v>
      </c>
      <c r="G93" s="213"/>
      <c r="H93" s="213"/>
      <c r="I93" s="76"/>
      <c r="J93" s="76"/>
      <c r="K93" s="76"/>
      <c r="L93" s="76"/>
      <c r="M93" s="79"/>
      <c r="N93" s="79"/>
      <c r="O93" s="18"/>
      <c r="P93" s="18"/>
    </row>
    <row r="94" spans="2:16" x14ac:dyDescent="0.25">
      <c r="B94" s="204"/>
      <c r="C94" s="205"/>
      <c r="D94" s="206"/>
      <c r="E94" s="207">
        <v>0</v>
      </c>
      <c r="F94" s="77">
        <f xml:space="preserve"> IFERROR(IF(E94&lt;&gt;"",E94*VLOOKUP(D94,'Active Summary'!$K$11:$L$17,2,0),0), 0)</f>
        <v>0</v>
      </c>
      <c r="G94" s="214"/>
      <c r="H94" s="214"/>
      <c r="I94" s="76"/>
      <c r="J94" s="76"/>
      <c r="K94" s="76"/>
      <c r="L94" s="76"/>
      <c r="M94" s="79"/>
      <c r="N94" s="79"/>
      <c r="O94" s="18"/>
      <c r="P94" s="18"/>
    </row>
    <row r="95" spans="2:16" x14ac:dyDescent="0.25">
      <c r="B95" s="208"/>
      <c r="C95" s="201"/>
      <c r="D95" s="202"/>
      <c r="E95" s="203">
        <v>0</v>
      </c>
      <c r="F95" s="75">
        <f xml:space="preserve"> IFERROR(IF(E95&lt;&gt;"",E95*VLOOKUP(D95,'Active Summary'!$K$11:$L$17,2,0),0), 0)</f>
        <v>0</v>
      </c>
      <c r="G95" s="213"/>
      <c r="H95" s="213"/>
      <c r="I95" s="76"/>
      <c r="J95" s="76"/>
      <c r="K95" s="76"/>
      <c r="L95" s="76"/>
      <c r="M95" s="79"/>
      <c r="N95" s="79"/>
      <c r="O95" s="18"/>
      <c r="P95" s="18"/>
    </row>
    <row r="96" spans="2:16" x14ac:dyDescent="0.25">
      <c r="B96" s="204"/>
      <c r="C96" s="205"/>
      <c r="D96" s="206"/>
      <c r="E96" s="207">
        <v>0</v>
      </c>
      <c r="F96" s="77">
        <f xml:space="preserve"> IFERROR(IF(E96&lt;&gt;"",E96*VLOOKUP(D96,'Active Summary'!$K$11:$L$17,2,0),0), 0)</f>
        <v>0</v>
      </c>
      <c r="G96" s="214"/>
      <c r="H96" s="214"/>
      <c r="I96" s="76"/>
      <c r="J96" s="76"/>
      <c r="K96" s="76"/>
      <c r="L96" s="76"/>
      <c r="M96" s="79"/>
      <c r="N96" s="79"/>
      <c r="O96" s="18"/>
      <c r="P96" s="18"/>
    </row>
    <row r="97" spans="2:16" x14ac:dyDescent="0.25">
      <c r="B97" s="208"/>
      <c r="C97" s="201"/>
      <c r="D97" s="202"/>
      <c r="E97" s="203">
        <v>0</v>
      </c>
      <c r="F97" s="75">
        <f xml:space="preserve"> IFERROR(IF(E97&lt;&gt;"",E97*VLOOKUP(D97,'Active Summary'!$K$11:$L$17,2,0),0), 0)</f>
        <v>0</v>
      </c>
      <c r="G97" s="213"/>
      <c r="H97" s="213"/>
      <c r="I97" s="76"/>
      <c r="J97" s="76"/>
      <c r="K97" s="76"/>
      <c r="L97" s="76"/>
      <c r="M97" s="79"/>
      <c r="N97" s="79"/>
      <c r="O97" s="18"/>
      <c r="P97" s="18"/>
    </row>
    <row r="98" spans="2:16" x14ac:dyDescent="0.25">
      <c r="B98" s="204"/>
      <c r="C98" s="205"/>
      <c r="D98" s="206"/>
      <c r="E98" s="207">
        <v>0</v>
      </c>
      <c r="F98" s="77">
        <f xml:space="preserve"> IFERROR(IF(E98&lt;&gt;"",E98*VLOOKUP(D98,'Active Summary'!$K$11:$L$17,2,0),0), 0)</f>
        <v>0</v>
      </c>
      <c r="G98" s="214"/>
      <c r="H98" s="214"/>
      <c r="I98" s="76"/>
      <c r="J98" s="76"/>
      <c r="K98" s="76"/>
      <c r="L98" s="76"/>
      <c r="M98" s="79"/>
      <c r="N98" s="79"/>
      <c r="O98" s="18"/>
      <c r="P98" s="18"/>
    </row>
    <row r="99" spans="2:16" x14ac:dyDescent="0.25">
      <c r="B99" s="208"/>
      <c r="C99" s="201"/>
      <c r="D99" s="202"/>
      <c r="E99" s="203">
        <v>0</v>
      </c>
      <c r="F99" s="75">
        <f xml:space="preserve"> IFERROR(IF(E99&lt;&gt;"",E99*VLOOKUP(D99,'Active Summary'!$K$11:$L$17,2,0),0), 0)</f>
        <v>0</v>
      </c>
      <c r="G99" s="213"/>
      <c r="H99" s="213"/>
      <c r="I99" s="76"/>
      <c r="J99" s="76"/>
      <c r="K99" s="76"/>
      <c r="L99" s="76"/>
      <c r="M99" s="79"/>
      <c r="N99" s="79"/>
      <c r="O99" s="18"/>
      <c r="P99" s="18"/>
    </row>
    <row r="100" spans="2:16" x14ac:dyDescent="0.25">
      <c r="B100" s="204"/>
      <c r="C100" s="205"/>
      <c r="D100" s="206"/>
      <c r="E100" s="207">
        <v>0</v>
      </c>
      <c r="F100" s="77">
        <f xml:space="preserve"> IFERROR(IF(E100&lt;&gt;"",E100*VLOOKUP(D100,'Active Summary'!$K$11:$L$17,2,0),0), 0)</f>
        <v>0</v>
      </c>
      <c r="G100" s="214"/>
      <c r="H100" s="214"/>
      <c r="I100" s="76"/>
      <c r="J100" s="76"/>
      <c r="K100" s="76"/>
      <c r="L100" s="76"/>
      <c r="M100" s="79"/>
      <c r="N100" s="79"/>
      <c r="O100" s="18"/>
      <c r="P100" s="18"/>
    </row>
    <row r="101" spans="2:16" x14ac:dyDescent="0.25">
      <c r="B101" s="208"/>
      <c r="C101" s="201"/>
      <c r="D101" s="202"/>
      <c r="E101" s="203">
        <v>0</v>
      </c>
      <c r="F101" s="75">
        <f xml:space="preserve"> IFERROR(IF(E101&lt;&gt;"",E101*VLOOKUP(D101,'Active Summary'!$K$11:$L$17,2,0),0), 0)</f>
        <v>0</v>
      </c>
      <c r="G101" s="213"/>
      <c r="H101" s="213"/>
      <c r="I101" s="76"/>
      <c r="J101" s="76"/>
      <c r="K101" s="76"/>
      <c r="L101" s="76"/>
      <c r="M101" s="79"/>
      <c r="N101" s="79"/>
      <c r="O101" s="18"/>
      <c r="P101" s="18"/>
    </row>
    <row r="102" spans="2:16" x14ac:dyDescent="0.25">
      <c r="B102" s="204"/>
      <c r="C102" s="205"/>
      <c r="D102" s="206"/>
      <c r="E102" s="207">
        <v>0</v>
      </c>
      <c r="F102" s="77">
        <f xml:space="preserve"> IFERROR(IF(E102&lt;&gt;"",E102*VLOOKUP(D102,'Active Summary'!$K$11:$L$17,2,0),0), 0)</f>
        <v>0</v>
      </c>
      <c r="G102" s="214"/>
      <c r="H102" s="214"/>
      <c r="I102" s="76"/>
      <c r="J102" s="76"/>
      <c r="K102" s="76"/>
      <c r="L102" s="76"/>
      <c r="M102" s="79"/>
      <c r="N102" s="79"/>
      <c r="O102" s="18"/>
      <c r="P102" s="18"/>
    </row>
    <row r="103" spans="2:16" x14ac:dyDescent="0.25">
      <c r="B103" s="208"/>
      <c r="C103" s="201"/>
      <c r="D103" s="202"/>
      <c r="E103" s="203">
        <v>0</v>
      </c>
      <c r="F103" s="75">
        <f xml:space="preserve"> IFERROR(IF(E103&lt;&gt;"",E103*VLOOKUP(D103,'Active Summary'!$K$11:$L$17,2,0),0), 0)</f>
        <v>0</v>
      </c>
      <c r="G103" s="213"/>
      <c r="H103" s="213"/>
      <c r="I103" s="76"/>
      <c r="J103" s="76"/>
      <c r="K103" s="76"/>
      <c r="L103" s="76"/>
      <c r="M103" s="79"/>
      <c r="N103" s="79"/>
      <c r="O103" s="18"/>
      <c r="P103" s="18"/>
    </row>
    <row r="104" spans="2:16" x14ac:dyDescent="0.25">
      <c r="B104" s="204"/>
      <c r="C104" s="205"/>
      <c r="D104" s="206"/>
      <c r="E104" s="207">
        <v>0</v>
      </c>
      <c r="F104" s="77">
        <f xml:space="preserve"> IFERROR(IF(E104&lt;&gt;"",E104*VLOOKUP(D104,'Active Summary'!$K$11:$L$17,2,0),0), 0)</f>
        <v>0</v>
      </c>
      <c r="G104" s="214"/>
      <c r="H104" s="214"/>
      <c r="I104" s="76"/>
      <c r="J104" s="76"/>
      <c r="K104" s="76"/>
      <c r="L104" s="76"/>
      <c r="M104" s="79"/>
      <c r="N104" s="79"/>
      <c r="O104" s="18"/>
      <c r="P104" s="18"/>
    </row>
    <row r="105" spans="2:16" x14ac:dyDescent="0.25">
      <c r="B105" s="208"/>
      <c r="C105" s="201"/>
      <c r="D105" s="202"/>
      <c r="E105" s="203">
        <v>0</v>
      </c>
      <c r="F105" s="75">
        <f xml:space="preserve"> IFERROR(IF(E105&lt;&gt;"",E105*VLOOKUP(D105,'Active Summary'!$K$11:$L$17,2,0),0), 0)</f>
        <v>0</v>
      </c>
      <c r="G105" s="213"/>
      <c r="H105" s="213"/>
      <c r="I105" s="76"/>
      <c r="J105" s="76"/>
      <c r="K105" s="76"/>
      <c r="L105" s="76"/>
      <c r="M105" s="79"/>
      <c r="N105" s="79"/>
      <c r="O105" s="18"/>
      <c r="P105" s="18"/>
    </row>
    <row r="106" spans="2:16" x14ac:dyDescent="0.25">
      <c r="B106" s="204"/>
      <c r="C106" s="205"/>
      <c r="D106" s="206"/>
      <c r="E106" s="207">
        <v>0</v>
      </c>
      <c r="F106" s="77">
        <f xml:space="preserve"> IFERROR(IF(E106&lt;&gt;"",E106*VLOOKUP(D106,'Active Summary'!$K$11:$L$17,2,0),0), 0)</f>
        <v>0</v>
      </c>
      <c r="G106" s="214"/>
      <c r="H106" s="214"/>
      <c r="I106" s="76"/>
      <c r="J106" s="76"/>
      <c r="K106" s="76"/>
      <c r="L106" s="76"/>
      <c r="M106" s="79"/>
      <c r="N106" s="79"/>
      <c r="O106" s="18"/>
      <c r="P106" s="18"/>
    </row>
    <row r="107" spans="2:16" x14ac:dyDescent="0.25">
      <c r="B107" s="208"/>
      <c r="C107" s="201"/>
      <c r="D107" s="202"/>
      <c r="E107" s="203">
        <v>0</v>
      </c>
      <c r="F107" s="75">
        <f xml:space="preserve"> IFERROR(IF(E107&lt;&gt;"",E107*VLOOKUP(D107,'Active Summary'!$K$11:$L$17,2,0),0), 0)</f>
        <v>0</v>
      </c>
      <c r="G107" s="213"/>
      <c r="H107" s="213"/>
      <c r="I107" s="76"/>
      <c r="J107" s="76"/>
      <c r="K107" s="76"/>
      <c r="L107" s="76"/>
      <c r="M107" s="79"/>
      <c r="N107" s="79"/>
      <c r="O107" s="18"/>
      <c r="P107" s="18"/>
    </row>
    <row r="108" spans="2:16" x14ac:dyDescent="0.25">
      <c r="B108" s="204"/>
      <c r="C108" s="205"/>
      <c r="D108" s="206"/>
      <c r="E108" s="207">
        <v>0</v>
      </c>
      <c r="F108" s="77">
        <f xml:space="preserve"> IFERROR(IF(E108&lt;&gt;"",E108*VLOOKUP(D108,'Active Summary'!$K$11:$L$17,2,0),0), 0)</f>
        <v>0</v>
      </c>
      <c r="G108" s="214"/>
      <c r="H108" s="214"/>
      <c r="I108" s="76"/>
      <c r="J108" s="76"/>
      <c r="K108" s="76"/>
      <c r="L108" s="76"/>
      <c r="M108" s="79"/>
      <c r="N108" s="79"/>
      <c r="O108" s="18"/>
      <c r="P108" s="18"/>
    </row>
    <row r="109" spans="2:16" x14ac:dyDescent="0.25">
      <c r="B109" s="208"/>
      <c r="C109" s="201"/>
      <c r="D109" s="202"/>
      <c r="E109" s="203">
        <v>0</v>
      </c>
      <c r="F109" s="75">
        <f xml:space="preserve"> IFERROR(IF(E109&lt;&gt;"",E109*VLOOKUP(D109,'Active Summary'!$K$11:$L$17,2,0),0), 0)</f>
        <v>0</v>
      </c>
      <c r="G109" s="213"/>
      <c r="H109" s="213"/>
      <c r="I109" s="76"/>
      <c r="J109" s="76"/>
      <c r="K109" s="76"/>
      <c r="L109" s="76"/>
      <c r="M109" s="79"/>
      <c r="N109" s="79"/>
      <c r="O109" s="18"/>
      <c r="P109" s="18"/>
    </row>
    <row r="110" spans="2:16" x14ac:dyDescent="0.25">
      <c r="B110" s="204"/>
      <c r="C110" s="205"/>
      <c r="D110" s="206"/>
      <c r="E110" s="207">
        <v>0</v>
      </c>
      <c r="F110" s="77">
        <f xml:space="preserve"> IFERROR(IF(E110&lt;&gt;"",E110*VLOOKUP(D110,'Active Summary'!$K$11:$L$17,2,0),0), 0)</f>
        <v>0</v>
      </c>
      <c r="G110" s="214"/>
      <c r="H110" s="214"/>
      <c r="I110" s="76"/>
      <c r="J110" s="76"/>
      <c r="K110" s="76"/>
      <c r="L110" s="76"/>
      <c r="M110" s="79"/>
      <c r="N110" s="79"/>
      <c r="O110" s="18"/>
      <c r="P110" s="18"/>
    </row>
    <row r="111" spans="2:16" x14ac:dyDescent="0.25">
      <c r="B111" s="208"/>
      <c r="C111" s="201"/>
      <c r="D111" s="202"/>
      <c r="E111" s="203">
        <v>0</v>
      </c>
      <c r="F111" s="75">
        <f xml:space="preserve"> IFERROR(IF(E111&lt;&gt;"",E111*VLOOKUP(D111,'Active Summary'!$K$11:$L$17,2,0),0), 0)</f>
        <v>0</v>
      </c>
      <c r="G111" s="213"/>
      <c r="H111" s="213"/>
      <c r="I111" s="76"/>
      <c r="J111" s="76"/>
      <c r="K111" s="76"/>
      <c r="L111" s="76"/>
      <c r="M111" s="79"/>
      <c r="N111" s="79"/>
      <c r="O111" s="18"/>
      <c r="P111" s="18"/>
    </row>
    <row r="112" spans="2:16" x14ac:dyDescent="0.25">
      <c r="B112" s="204"/>
      <c r="C112" s="205"/>
      <c r="D112" s="206"/>
      <c r="E112" s="207">
        <v>0</v>
      </c>
      <c r="F112" s="77">
        <f xml:space="preserve"> IFERROR(IF(E112&lt;&gt;"",E112*VLOOKUP(D112,'Active Summary'!$K$11:$L$17,2,0),0), 0)</f>
        <v>0</v>
      </c>
      <c r="G112" s="214"/>
      <c r="H112" s="214"/>
      <c r="I112" s="76"/>
      <c r="J112" s="76"/>
      <c r="K112" s="76"/>
      <c r="L112" s="76"/>
      <c r="M112" s="79"/>
      <c r="N112" s="79"/>
      <c r="O112" s="18"/>
      <c r="P112" s="18"/>
    </row>
    <row r="113" spans="2:16" x14ac:dyDescent="0.25">
      <c r="B113" s="208"/>
      <c r="C113" s="201"/>
      <c r="D113" s="202"/>
      <c r="E113" s="203">
        <v>0</v>
      </c>
      <c r="F113" s="75">
        <f xml:space="preserve"> IFERROR(IF(E113&lt;&gt;"",E113*VLOOKUP(D113,'Active Summary'!$K$11:$L$17,2,0),0), 0)</f>
        <v>0</v>
      </c>
      <c r="G113" s="213"/>
      <c r="H113" s="213"/>
      <c r="I113" s="76"/>
      <c r="J113" s="76"/>
      <c r="K113" s="76"/>
      <c r="L113" s="76"/>
      <c r="M113" s="79"/>
      <c r="N113" s="79"/>
      <c r="O113" s="18"/>
      <c r="P113" s="18"/>
    </row>
    <row r="114" spans="2:16" x14ac:dyDescent="0.25">
      <c r="B114" s="204"/>
      <c r="C114" s="205"/>
      <c r="D114" s="206"/>
      <c r="E114" s="207">
        <v>0</v>
      </c>
      <c r="F114" s="77">
        <f xml:space="preserve"> IFERROR(IF(E114&lt;&gt;"",E114*VLOOKUP(D114,'Active Summary'!$K$11:$L$17,2,0),0), 0)</f>
        <v>0</v>
      </c>
      <c r="G114" s="214"/>
      <c r="H114" s="214"/>
      <c r="I114" s="76"/>
      <c r="J114" s="76"/>
      <c r="K114" s="76"/>
      <c r="L114" s="76"/>
      <c r="M114" s="79"/>
      <c r="N114" s="79"/>
      <c r="O114" s="18"/>
      <c r="P114" s="18"/>
    </row>
    <row r="115" spans="2:16" x14ac:dyDescent="0.25">
      <c r="B115" s="208"/>
      <c r="C115" s="201"/>
      <c r="D115" s="202"/>
      <c r="E115" s="203">
        <v>0</v>
      </c>
      <c r="F115" s="75">
        <f xml:space="preserve"> IFERROR(IF(E115&lt;&gt;"",E115*VLOOKUP(D115,'Active Summary'!$K$11:$L$17,2,0),0), 0)</f>
        <v>0</v>
      </c>
      <c r="G115" s="213"/>
      <c r="H115" s="213"/>
      <c r="I115" s="76"/>
      <c r="J115" s="76"/>
      <c r="K115" s="76"/>
      <c r="L115" s="76"/>
      <c r="M115" s="79"/>
      <c r="N115" s="79"/>
      <c r="O115" s="18"/>
      <c r="P115" s="18"/>
    </row>
    <row r="116" spans="2:16" x14ac:dyDescent="0.25">
      <c r="B116" s="204"/>
      <c r="C116" s="205"/>
      <c r="D116" s="206"/>
      <c r="E116" s="207">
        <v>0</v>
      </c>
      <c r="F116" s="77">
        <f xml:space="preserve"> IFERROR(IF(E116&lt;&gt;"",E116*VLOOKUP(D116,'Active Summary'!$K$11:$L$17,2,0),0), 0)</f>
        <v>0</v>
      </c>
      <c r="G116" s="214"/>
      <c r="H116" s="214"/>
      <c r="I116" s="76"/>
      <c r="J116" s="76"/>
      <c r="K116" s="76"/>
      <c r="L116" s="76"/>
      <c r="M116" s="79"/>
      <c r="N116" s="79"/>
      <c r="O116" s="18"/>
      <c r="P116" s="18"/>
    </row>
    <row r="117" spans="2:16" x14ac:dyDescent="0.25">
      <c r="B117" s="208"/>
      <c r="C117" s="201"/>
      <c r="D117" s="202"/>
      <c r="E117" s="203">
        <v>0</v>
      </c>
      <c r="F117" s="75">
        <f xml:space="preserve"> IFERROR(IF(E117&lt;&gt;"",E117*VLOOKUP(D117,'Active Summary'!$K$11:$L$17,2,0),0), 0)</f>
        <v>0</v>
      </c>
      <c r="G117" s="213"/>
      <c r="H117" s="213"/>
      <c r="I117" s="76"/>
      <c r="J117" s="76"/>
      <c r="K117" s="76"/>
      <c r="L117" s="76"/>
      <c r="M117" s="79"/>
      <c r="N117" s="79"/>
      <c r="O117" s="18"/>
      <c r="P117" s="18"/>
    </row>
    <row r="118" spans="2:16" x14ac:dyDescent="0.25">
      <c r="B118" s="204"/>
      <c r="C118" s="205"/>
      <c r="D118" s="206"/>
      <c r="E118" s="207">
        <v>0</v>
      </c>
      <c r="F118" s="77">
        <f xml:space="preserve"> IFERROR(IF(E118&lt;&gt;"",E118*VLOOKUP(D118,'Active Summary'!$K$11:$L$17,2,0),0), 0)</f>
        <v>0</v>
      </c>
      <c r="G118" s="214"/>
      <c r="H118" s="214"/>
      <c r="I118" s="76"/>
      <c r="J118" s="76"/>
      <c r="K118" s="76"/>
      <c r="L118" s="76"/>
      <c r="M118" s="79"/>
      <c r="N118" s="79"/>
      <c r="O118" s="18"/>
      <c r="P118" s="18"/>
    </row>
    <row r="119" spans="2:16" x14ac:dyDescent="0.25">
      <c r="B119" s="208"/>
      <c r="C119" s="201"/>
      <c r="D119" s="202"/>
      <c r="E119" s="203">
        <v>0</v>
      </c>
      <c r="F119" s="75">
        <f xml:space="preserve"> IFERROR(IF(E119&lt;&gt;"",E119*VLOOKUP(D119,'Active Summary'!$K$11:$L$17,2,0),0), 0)</f>
        <v>0</v>
      </c>
      <c r="G119" s="213"/>
      <c r="H119" s="213"/>
      <c r="I119" s="76"/>
      <c r="J119" s="76"/>
      <c r="K119" s="76"/>
      <c r="L119" s="76"/>
      <c r="M119" s="79"/>
      <c r="N119" s="79"/>
      <c r="O119" s="18"/>
      <c r="P119" s="18"/>
    </row>
    <row r="120" spans="2:16" x14ac:dyDescent="0.25">
      <c r="B120" s="204"/>
      <c r="C120" s="205"/>
      <c r="D120" s="206"/>
      <c r="E120" s="207">
        <v>0</v>
      </c>
      <c r="F120" s="77">
        <f xml:space="preserve"> IFERROR(IF(E120&lt;&gt;"",E120*VLOOKUP(D120,'Active Summary'!$K$11:$L$17,2,0),0), 0)</f>
        <v>0</v>
      </c>
      <c r="G120" s="214"/>
      <c r="H120" s="214"/>
      <c r="I120" s="76"/>
      <c r="J120" s="76"/>
      <c r="K120" s="76"/>
      <c r="L120" s="76"/>
      <c r="M120" s="79"/>
      <c r="N120" s="79"/>
      <c r="O120" s="18"/>
      <c r="P120" s="18"/>
    </row>
    <row r="121" spans="2:16" x14ac:dyDescent="0.25">
      <c r="B121" s="208"/>
      <c r="C121" s="201"/>
      <c r="D121" s="202"/>
      <c r="E121" s="203">
        <v>0</v>
      </c>
      <c r="F121" s="75">
        <f xml:space="preserve"> IFERROR(IF(E121&lt;&gt;"",E121*VLOOKUP(D121,'Active Summary'!$K$11:$L$17,2,0),0), 0)</f>
        <v>0</v>
      </c>
      <c r="G121" s="213"/>
      <c r="H121" s="213"/>
      <c r="I121" s="76"/>
      <c r="J121" s="76"/>
      <c r="K121" s="76"/>
      <c r="L121" s="76"/>
      <c r="M121" s="79"/>
      <c r="N121" s="79"/>
      <c r="O121" s="18"/>
      <c r="P121" s="18"/>
    </row>
    <row r="122" spans="2:16" x14ac:dyDescent="0.25">
      <c r="B122" s="204"/>
      <c r="C122" s="205"/>
      <c r="D122" s="206"/>
      <c r="E122" s="207">
        <v>0</v>
      </c>
      <c r="F122" s="77">
        <f xml:space="preserve"> IFERROR(IF(E122&lt;&gt;"",E122*VLOOKUP(D122,'Active Summary'!$K$11:$L$17,2,0),0), 0)</f>
        <v>0</v>
      </c>
      <c r="G122" s="214"/>
      <c r="H122" s="214"/>
      <c r="I122" s="76"/>
      <c r="J122" s="76"/>
      <c r="K122" s="76"/>
      <c r="L122" s="76"/>
      <c r="M122" s="79"/>
      <c r="N122" s="79"/>
      <c r="O122" s="18"/>
      <c r="P122" s="18"/>
    </row>
    <row r="123" spans="2:16" x14ac:dyDescent="0.25">
      <c r="B123" s="208"/>
      <c r="C123" s="201"/>
      <c r="D123" s="202"/>
      <c r="E123" s="203">
        <v>0</v>
      </c>
      <c r="F123" s="75">
        <f xml:space="preserve"> IFERROR(IF(E123&lt;&gt;"",E123*VLOOKUP(D123,'Active Summary'!$K$11:$L$17,2,0),0), 0)</f>
        <v>0</v>
      </c>
      <c r="G123" s="213"/>
      <c r="H123" s="213"/>
      <c r="I123" s="76"/>
      <c r="J123" s="76"/>
      <c r="K123" s="76"/>
      <c r="L123" s="76"/>
      <c r="M123" s="79"/>
      <c r="N123" s="79"/>
      <c r="O123" s="18"/>
      <c r="P123" s="18"/>
    </row>
    <row r="124" spans="2:16" x14ac:dyDescent="0.25">
      <c r="B124" s="204"/>
      <c r="C124" s="205"/>
      <c r="D124" s="206"/>
      <c r="E124" s="207">
        <v>0</v>
      </c>
      <c r="F124" s="77">
        <f xml:space="preserve"> IFERROR(IF(E124&lt;&gt;"",E124*VLOOKUP(D124,'Active Summary'!$K$11:$L$17,2,0),0), 0)</f>
        <v>0</v>
      </c>
      <c r="G124" s="214"/>
      <c r="H124" s="214"/>
      <c r="I124" s="76"/>
      <c r="J124" s="76"/>
      <c r="K124" s="76"/>
      <c r="L124" s="76"/>
      <c r="M124" s="79"/>
      <c r="N124" s="79"/>
      <c r="O124" s="18"/>
      <c r="P124" s="18"/>
    </row>
    <row r="125" spans="2:16" x14ac:dyDescent="0.25">
      <c r="B125" s="208"/>
      <c r="C125" s="201"/>
      <c r="D125" s="202"/>
      <c r="E125" s="203">
        <v>0</v>
      </c>
      <c r="F125" s="75">
        <f xml:space="preserve"> IFERROR(IF(E125&lt;&gt;"",E125*VLOOKUP(D125,'Active Summary'!$K$11:$L$17,2,0),0), 0)</f>
        <v>0</v>
      </c>
      <c r="G125" s="213"/>
      <c r="H125" s="213"/>
      <c r="I125" s="76"/>
      <c r="J125" s="76"/>
      <c r="K125" s="76"/>
      <c r="L125" s="76"/>
      <c r="M125" s="79"/>
      <c r="N125" s="79"/>
      <c r="O125" s="18"/>
      <c r="P125" s="18"/>
    </row>
    <row r="126" spans="2:16" x14ac:dyDescent="0.25">
      <c r="B126" s="204"/>
      <c r="C126" s="205"/>
      <c r="D126" s="206"/>
      <c r="E126" s="207">
        <v>0</v>
      </c>
      <c r="F126" s="77">
        <f xml:space="preserve"> IFERROR(IF(E126&lt;&gt;"",E126*VLOOKUP(D126,'Active Summary'!$K$11:$L$17,2,0),0), 0)</f>
        <v>0</v>
      </c>
      <c r="G126" s="214"/>
      <c r="H126" s="214"/>
      <c r="I126" s="76"/>
      <c r="J126" s="76"/>
      <c r="K126" s="76"/>
      <c r="L126" s="76"/>
      <c r="M126" s="79"/>
      <c r="N126" s="79"/>
      <c r="O126" s="18"/>
      <c r="P126" s="18"/>
    </row>
    <row r="127" spans="2:16" x14ac:dyDescent="0.25">
      <c r="B127" s="208"/>
      <c r="C127" s="201"/>
      <c r="D127" s="202"/>
      <c r="E127" s="203">
        <v>0</v>
      </c>
      <c r="F127" s="75">
        <f xml:space="preserve"> IFERROR(IF(E127&lt;&gt;"",E127*VLOOKUP(D127,'Active Summary'!$K$11:$L$17,2,0),0), 0)</f>
        <v>0</v>
      </c>
      <c r="G127" s="213"/>
      <c r="H127" s="213"/>
      <c r="I127" s="76"/>
      <c r="J127" s="76"/>
      <c r="K127" s="76"/>
      <c r="L127" s="76"/>
      <c r="M127" s="79"/>
      <c r="N127" s="79"/>
      <c r="O127" s="18"/>
      <c r="P127" s="18"/>
    </row>
    <row r="128" spans="2:16" x14ac:dyDescent="0.25">
      <c r="B128" s="204"/>
      <c r="C128" s="205"/>
      <c r="D128" s="206"/>
      <c r="E128" s="207">
        <v>0</v>
      </c>
      <c r="F128" s="77">
        <f xml:space="preserve"> IFERROR(IF(E128&lt;&gt;"",E128*VLOOKUP(D128,'Active Summary'!$K$11:$L$17,2,0),0), 0)</f>
        <v>0</v>
      </c>
      <c r="G128" s="214"/>
      <c r="H128" s="214"/>
      <c r="I128" s="76"/>
      <c r="J128" s="76"/>
      <c r="K128" s="76"/>
      <c r="L128" s="76"/>
      <c r="M128" s="79"/>
      <c r="N128" s="79"/>
      <c r="O128" s="18"/>
      <c r="P128" s="18"/>
    </row>
    <row r="129" spans="2:16" x14ac:dyDescent="0.25">
      <c r="B129" s="208"/>
      <c r="C129" s="201"/>
      <c r="D129" s="202"/>
      <c r="E129" s="203">
        <v>0</v>
      </c>
      <c r="F129" s="75">
        <f xml:space="preserve"> IFERROR(IF(E129&lt;&gt;"",E129*VLOOKUP(D129,'Active Summary'!$K$11:$L$17,2,0),0), 0)</f>
        <v>0</v>
      </c>
      <c r="G129" s="213"/>
      <c r="H129" s="213"/>
      <c r="I129" s="76"/>
      <c r="J129" s="76"/>
      <c r="K129" s="76"/>
      <c r="L129" s="76"/>
      <c r="M129" s="79"/>
      <c r="N129" s="79"/>
      <c r="O129" s="18"/>
      <c r="P129" s="18"/>
    </row>
    <row r="130" spans="2:16" x14ac:dyDescent="0.25">
      <c r="B130" s="204"/>
      <c r="C130" s="205"/>
      <c r="D130" s="206"/>
      <c r="E130" s="207">
        <v>0</v>
      </c>
      <c r="F130" s="77">
        <f xml:space="preserve"> IFERROR(IF(E130&lt;&gt;"",E130*VLOOKUP(D130,'Active Summary'!$K$11:$L$17,2,0),0), 0)</f>
        <v>0</v>
      </c>
      <c r="G130" s="214"/>
      <c r="H130" s="214"/>
      <c r="I130" s="76"/>
      <c r="J130" s="76"/>
      <c r="K130" s="76"/>
      <c r="L130" s="76"/>
      <c r="M130" s="79"/>
      <c r="N130" s="79"/>
      <c r="O130" s="18"/>
      <c r="P130" s="18"/>
    </row>
    <row r="131" spans="2:16" x14ac:dyDescent="0.25">
      <c r="B131" s="208"/>
      <c r="C131" s="201"/>
      <c r="D131" s="202"/>
      <c r="E131" s="203">
        <v>0</v>
      </c>
      <c r="F131" s="75">
        <f xml:space="preserve"> IFERROR(IF(E131&lt;&gt;"",E131*VLOOKUP(D131,'Active Summary'!$K$11:$L$17,2,0),0), 0)</f>
        <v>0</v>
      </c>
      <c r="G131" s="213"/>
      <c r="H131" s="213"/>
      <c r="I131" s="76"/>
      <c r="J131" s="76"/>
      <c r="K131" s="76"/>
      <c r="L131" s="76"/>
      <c r="M131" s="79"/>
      <c r="N131" s="79"/>
      <c r="O131" s="18"/>
      <c r="P131" s="18"/>
    </row>
    <row r="132" spans="2:16" x14ac:dyDescent="0.25">
      <c r="B132" s="204"/>
      <c r="C132" s="205"/>
      <c r="D132" s="206"/>
      <c r="E132" s="207">
        <v>0</v>
      </c>
      <c r="F132" s="77">
        <f xml:space="preserve"> IFERROR(IF(E132&lt;&gt;"",E132*VLOOKUP(D132,'Active Summary'!$K$11:$L$17,2,0),0), 0)</f>
        <v>0</v>
      </c>
      <c r="G132" s="214"/>
      <c r="H132" s="214"/>
      <c r="I132" s="76"/>
      <c r="J132" s="76"/>
      <c r="K132" s="76"/>
      <c r="L132" s="76"/>
      <c r="M132" s="79"/>
      <c r="N132" s="79"/>
      <c r="O132" s="18"/>
      <c r="P132" s="18"/>
    </row>
    <row r="133" spans="2:16" x14ac:dyDescent="0.25">
      <c r="B133" s="208"/>
      <c r="C133" s="201"/>
      <c r="D133" s="202"/>
      <c r="E133" s="203">
        <v>0</v>
      </c>
      <c r="F133" s="75">
        <f xml:space="preserve"> IFERROR(IF(E133&lt;&gt;"",E133*VLOOKUP(D133,'Active Summary'!$K$11:$L$17,2,0),0), 0)</f>
        <v>0</v>
      </c>
      <c r="G133" s="213"/>
      <c r="H133" s="213"/>
      <c r="I133" s="76"/>
      <c r="J133" s="76"/>
      <c r="K133" s="76"/>
      <c r="L133" s="76"/>
      <c r="M133" s="79"/>
      <c r="N133" s="79"/>
      <c r="O133" s="18"/>
      <c r="P133" s="18"/>
    </row>
    <row r="134" spans="2:16" x14ac:dyDescent="0.25">
      <c r="B134" s="204"/>
      <c r="C134" s="205"/>
      <c r="D134" s="206"/>
      <c r="E134" s="207">
        <v>0</v>
      </c>
      <c r="F134" s="77">
        <f xml:space="preserve"> IFERROR(IF(E134&lt;&gt;"",E134*VLOOKUP(D134,'Active Summary'!$K$11:$L$17,2,0),0), 0)</f>
        <v>0</v>
      </c>
      <c r="G134" s="214"/>
      <c r="H134" s="214"/>
      <c r="I134" s="76"/>
      <c r="J134" s="76"/>
      <c r="K134" s="76"/>
      <c r="L134" s="76"/>
      <c r="M134" s="79"/>
      <c r="N134" s="79"/>
      <c r="O134" s="18"/>
      <c r="P134" s="18"/>
    </row>
    <row r="135" spans="2:16" x14ac:dyDescent="0.25">
      <c r="B135" s="208"/>
      <c r="C135" s="201"/>
      <c r="D135" s="202"/>
      <c r="E135" s="203">
        <v>0</v>
      </c>
      <c r="F135" s="75">
        <f xml:space="preserve"> IFERROR(IF(E135&lt;&gt;"",E135*VLOOKUP(D135,'Active Summary'!$K$11:$L$17,2,0),0), 0)</f>
        <v>0</v>
      </c>
      <c r="G135" s="213"/>
      <c r="H135" s="213"/>
      <c r="I135" s="76"/>
      <c r="J135" s="76"/>
      <c r="K135" s="76"/>
      <c r="L135" s="76"/>
      <c r="M135" s="79"/>
      <c r="N135" s="79"/>
      <c r="O135" s="18"/>
      <c r="P135" s="18"/>
    </row>
    <row r="136" spans="2:16" x14ac:dyDescent="0.25">
      <c r="B136" s="204"/>
      <c r="C136" s="205"/>
      <c r="D136" s="206"/>
      <c r="E136" s="207">
        <v>0</v>
      </c>
      <c r="F136" s="77">
        <f xml:space="preserve"> IFERROR(IF(E136&lt;&gt;"",E136*VLOOKUP(D136,'Active Summary'!$K$11:$L$17,2,0),0), 0)</f>
        <v>0</v>
      </c>
      <c r="G136" s="214"/>
      <c r="H136" s="214"/>
      <c r="I136" s="76"/>
      <c r="J136" s="76"/>
      <c r="K136" s="76"/>
      <c r="L136" s="76"/>
      <c r="M136" s="79"/>
      <c r="N136" s="79"/>
      <c r="O136" s="18"/>
      <c r="P136" s="18"/>
    </row>
    <row r="137" spans="2:16" x14ac:dyDescent="0.25">
      <c r="B137" s="208"/>
      <c r="C137" s="201"/>
      <c r="D137" s="202"/>
      <c r="E137" s="203">
        <v>0</v>
      </c>
      <c r="F137" s="75">
        <f xml:space="preserve"> IFERROR(IF(E137&lt;&gt;"",E137*VLOOKUP(D137,'Active Summary'!$K$11:$L$17,2,0),0), 0)</f>
        <v>0</v>
      </c>
      <c r="G137" s="213"/>
      <c r="H137" s="213"/>
      <c r="I137" s="76"/>
      <c r="J137" s="76"/>
      <c r="K137" s="76"/>
      <c r="L137" s="76"/>
      <c r="M137" s="79"/>
      <c r="N137" s="79"/>
      <c r="O137" s="18"/>
      <c r="P137" s="18"/>
    </row>
    <row r="138" spans="2:16" x14ac:dyDescent="0.25">
      <c r="B138" s="204"/>
      <c r="C138" s="205"/>
      <c r="D138" s="206"/>
      <c r="E138" s="207">
        <v>0</v>
      </c>
      <c r="F138" s="77">
        <f xml:space="preserve"> IFERROR(IF(E138&lt;&gt;"",E138*VLOOKUP(D138,'Active Summary'!$K$11:$L$17,2,0),0), 0)</f>
        <v>0</v>
      </c>
      <c r="G138" s="214"/>
      <c r="H138" s="214"/>
      <c r="I138" s="76"/>
      <c r="J138" s="76"/>
      <c r="K138" s="76"/>
      <c r="L138" s="76"/>
      <c r="M138" s="79"/>
      <c r="N138" s="79"/>
      <c r="O138" s="18"/>
      <c r="P138" s="18"/>
    </row>
    <row r="139" spans="2:16" x14ac:dyDescent="0.25">
      <c r="B139" s="208"/>
      <c r="C139" s="201"/>
      <c r="D139" s="202"/>
      <c r="E139" s="203">
        <v>0</v>
      </c>
      <c r="F139" s="75">
        <f xml:space="preserve"> IFERROR(IF(E139&lt;&gt;"",E139*VLOOKUP(D139,'Active Summary'!$K$11:$L$17,2,0),0), 0)</f>
        <v>0</v>
      </c>
      <c r="G139" s="213"/>
      <c r="H139" s="213"/>
      <c r="I139" s="76"/>
      <c r="J139" s="76"/>
      <c r="K139" s="76"/>
      <c r="L139" s="76"/>
      <c r="M139" s="79"/>
      <c r="N139" s="79"/>
      <c r="O139" s="18"/>
      <c r="P139" s="18"/>
    </row>
    <row r="140" spans="2:16" x14ac:dyDescent="0.25">
      <c r="B140" s="204"/>
      <c r="C140" s="205"/>
      <c r="D140" s="206"/>
      <c r="E140" s="207">
        <v>0</v>
      </c>
      <c r="F140" s="77">
        <f xml:space="preserve"> IFERROR(IF(E140&lt;&gt;"",E140*VLOOKUP(D140,'Active Summary'!$K$11:$L$17,2,0),0), 0)</f>
        <v>0</v>
      </c>
      <c r="G140" s="214"/>
      <c r="H140" s="214"/>
      <c r="I140" s="76"/>
      <c r="J140" s="76"/>
      <c r="K140" s="76"/>
      <c r="L140" s="76"/>
      <c r="M140" s="79"/>
      <c r="N140" s="79"/>
      <c r="O140" s="18"/>
      <c r="P140" s="18"/>
    </row>
    <row r="141" spans="2:16" x14ac:dyDescent="0.25">
      <c r="B141" s="208"/>
      <c r="C141" s="201"/>
      <c r="D141" s="202"/>
      <c r="E141" s="203">
        <v>0</v>
      </c>
      <c r="F141" s="75">
        <f xml:space="preserve"> IFERROR(IF(E141&lt;&gt;"",E141*VLOOKUP(D141,'Active Summary'!$K$11:$L$17,2,0),0), 0)</f>
        <v>0</v>
      </c>
      <c r="G141" s="213"/>
      <c r="H141" s="213"/>
      <c r="I141" s="76"/>
      <c r="J141" s="76"/>
      <c r="K141" s="76"/>
      <c r="L141" s="76"/>
      <c r="M141" s="79"/>
      <c r="N141" s="79"/>
      <c r="O141" s="18"/>
      <c r="P141" s="18"/>
    </row>
    <row r="142" spans="2:16" x14ac:dyDescent="0.25">
      <c r="B142" s="204"/>
      <c r="C142" s="205"/>
      <c r="D142" s="206"/>
      <c r="E142" s="207">
        <v>0</v>
      </c>
      <c r="F142" s="77">
        <f xml:space="preserve"> IFERROR(IF(E142&lt;&gt;"",E142*VLOOKUP(D142,'Active Summary'!$K$11:$L$17,2,0),0), 0)</f>
        <v>0</v>
      </c>
      <c r="G142" s="214"/>
      <c r="H142" s="214"/>
      <c r="I142" s="76"/>
      <c r="J142" s="76"/>
      <c r="K142" s="76"/>
      <c r="L142" s="76"/>
      <c r="M142" s="79"/>
      <c r="N142" s="79"/>
      <c r="O142" s="18"/>
      <c r="P142" s="18"/>
    </row>
    <row r="143" spans="2:16" x14ac:dyDescent="0.25">
      <c r="B143" s="208"/>
      <c r="C143" s="201"/>
      <c r="D143" s="202"/>
      <c r="E143" s="203">
        <v>0</v>
      </c>
      <c r="F143" s="75">
        <f xml:space="preserve"> IFERROR(IF(E143&lt;&gt;"",E143*VLOOKUP(D143,'Active Summary'!$K$11:$L$17,2,0),0), 0)</f>
        <v>0</v>
      </c>
      <c r="G143" s="213"/>
      <c r="H143" s="213"/>
      <c r="I143" s="76"/>
      <c r="J143" s="76"/>
      <c r="K143" s="76"/>
      <c r="L143" s="76"/>
      <c r="M143" s="79"/>
      <c r="N143" s="79"/>
      <c r="O143" s="18"/>
      <c r="P143" s="18"/>
    </row>
    <row r="144" spans="2:16" x14ac:dyDescent="0.25">
      <c r="B144" s="204"/>
      <c r="C144" s="205"/>
      <c r="D144" s="206"/>
      <c r="E144" s="207">
        <v>0</v>
      </c>
      <c r="F144" s="77">
        <f xml:space="preserve"> IFERROR(IF(E144&lt;&gt;"",E144*VLOOKUP(D144,'Active Summary'!$K$11:$L$17,2,0),0), 0)</f>
        <v>0</v>
      </c>
      <c r="G144" s="214"/>
      <c r="H144" s="214"/>
      <c r="I144" s="76"/>
      <c r="J144" s="76"/>
      <c r="K144" s="76"/>
      <c r="L144" s="76"/>
      <c r="M144" s="79"/>
      <c r="N144" s="79"/>
      <c r="O144" s="18"/>
      <c r="P144" s="18"/>
    </row>
    <row r="145" spans="2:16" x14ac:dyDescent="0.25">
      <c r="B145" s="208"/>
      <c r="C145" s="201"/>
      <c r="D145" s="202"/>
      <c r="E145" s="203">
        <v>0</v>
      </c>
      <c r="F145" s="75">
        <f xml:space="preserve"> IFERROR(IF(E145&lt;&gt;"",E145*VLOOKUP(D145,'Active Summary'!$K$11:$L$17,2,0),0), 0)</f>
        <v>0</v>
      </c>
      <c r="G145" s="213"/>
      <c r="H145" s="213"/>
      <c r="I145" s="76"/>
      <c r="J145" s="76"/>
      <c r="K145" s="76"/>
      <c r="L145" s="76"/>
      <c r="M145" s="79"/>
      <c r="N145" s="79"/>
      <c r="O145" s="18"/>
      <c r="P145" s="18"/>
    </row>
    <row r="146" spans="2:16" x14ac:dyDescent="0.25">
      <c r="B146" s="204"/>
      <c r="C146" s="205"/>
      <c r="D146" s="206"/>
      <c r="E146" s="207">
        <v>0</v>
      </c>
      <c r="F146" s="77">
        <f xml:space="preserve"> IFERROR(IF(E146&lt;&gt;"",E146*VLOOKUP(D146,'Active Summary'!$K$11:$L$17,2,0),0), 0)</f>
        <v>0</v>
      </c>
      <c r="G146" s="214"/>
      <c r="H146" s="214"/>
      <c r="I146" s="76"/>
      <c r="J146" s="76"/>
      <c r="K146" s="76"/>
      <c r="L146" s="76"/>
      <c r="M146" s="79"/>
      <c r="N146" s="79"/>
      <c r="O146" s="18"/>
      <c r="P146" s="18"/>
    </row>
    <row r="147" spans="2:16" x14ac:dyDescent="0.25">
      <c r="B147" s="208"/>
      <c r="C147" s="201"/>
      <c r="D147" s="202"/>
      <c r="E147" s="203">
        <v>0</v>
      </c>
      <c r="F147" s="75">
        <f xml:space="preserve"> IFERROR(IF(E147&lt;&gt;"",E147*VLOOKUP(D147,'Active Summary'!$K$11:$L$17,2,0),0), 0)</f>
        <v>0</v>
      </c>
      <c r="G147" s="213"/>
      <c r="H147" s="213"/>
      <c r="I147" s="76"/>
      <c r="J147" s="76"/>
      <c r="K147" s="76"/>
      <c r="L147" s="76"/>
      <c r="M147" s="79"/>
      <c r="N147" s="79"/>
      <c r="O147" s="18"/>
      <c r="P147" s="18"/>
    </row>
    <row r="148" spans="2:16" x14ac:dyDescent="0.25">
      <c r="B148" s="204"/>
      <c r="C148" s="205"/>
      <c r="D148" s="206"/>
      <c r="E148" s="207">
        <v>0</v>
      </c>
      <c r="F148" s="77">
        <f xml:space="preserve"> IFERROR(IF(E148&lt;&gt;"",E148*VLOOKUP(D148,'Active Summary'!$K$11:$L$17,2,0),0), 0)</f>
        <v>0</v>
      </c>
      <c r="G148" s="214"/>
      <c r="H148" s="214"/>
      <c r="I148" s="76"/>
      <c r="J148" s="76"/>
      <c r="K148" s="76"/>
      <c r="L148" s="76"/>
      <c r="M148" s="79"/>
      <c r="N148" s="79"/>
      <c r="O148" s="18"/>
      <c r="P148" s="18"/>
    </row>
    <row r="149" spans="2:16" x14ac:dyDescent="0.25">
      <c r="B149" s="208"/>
      <c r="C149" s="201"/>
      <c r="D149" s="202"/>
      <c r="E149" s="203">
        <v>0</v>
      </c>
      <c r="F149" s="75">
        <f xml:space="preserve"> IFERROR(IF(E149&lt;&gt;"",E149*VLOOKUP(D149,'Active Summary'!$K$11:$L$17,2,0),0), 0)</f>
        <v>0</v>
      </c>
      <c r="G149" s="213"/>
      <c r="H149" s="213"/>
      <c r="I149" s="76"/>
      <c r="J149" s="76"/>
      <c r="K149" s="76"/>
      <c r="L149" s="76"/>
      <c r="M149" s="79"/>
      <c r="N149" s="79"/>
      <c r="O149" s="18"/>
      <c r="P149" s="18"/>
    </row>
    <row r="150" spans="2:16" x14ac:dyDescent="0.25">
      <c r="B150" s="204"/>
      <c r="C150" s="205"/>
      <c r="D150" s="206"/>
      <c r="E150" s="207">
        <v>0</v>
      </c>
      <c r="F150" s="77">
        <f xml:space="preserve"> IFERROR(IF(E150&lt;&gt;"",E150*VLOOKUP(D150,'Active Summary'!$K$11:$L$17,2,0),0), 0)</f>
        <v>0</v>
      </c>
      <c r="G150" s="214"/>
      <c r="H150" s="214"/>
      <c r="I150" s="76"/>
      <c r="J150" s="76"/>
      <c r="K150" s="76"/>
      <c r="L150" s="76"/>
      <c r="M150" s="79"/>
      <c r="N150" s="79"/>
      <c r="O150" s="18"/>
      <c r="P150" s="18"/>
    </row>
    <row r="151" spans="2:16" x14ac:dyDescent="0.25">
      <c r="B151" s="208"/>
      <c r="C151" s="201"/>
      <c r="D151" s="202"/>
      <c r="E151" s="203">
        <v>0</v>
      </c>
      <c r="F151" s="75">
        <f xml:space="preserve"> IFERROR(IF(E151&lt;&gt;"",E151*VLOOKUP(D151,'Active Summary'!$K$11:$L$17,2,0),0), 0)</f>
        <v>0</v>
      </c>
      <c r="G151" s="213"/>
      <c r="H151" s="213"/>
      <c r="I151" s="76"/>
      <c r="J151" s="76"/>
      <c r="K151" s="76"/>
      <c r="L151" s="76"/>
      <c r="M151" s="79"/>
      <c r="N151" s="79"/>
      <c r="O151" s="18"/>
      <c r="P151" s="18"/>
    </row>
    <row r="152" spans="2:16" x14ac:dyDescent="0.25">
      <c r="B152" s="204"/>
      <c r="C152" s="205"/>
      <c r="D152" s="206"/>
      <c r="E152" s="207">
        <v>0</v>
      </c>
      <c r="F152" s="77">
        <f xml:space="preserve"> IFERROR(IF(E152&lt;&gt;"",E152*VLOOKUP(D152,'Active Summary'!$K$11:$L$17,2,0),0), 0)</f>
        <v>0</v>
      </c>
      <c r="G152" s="214"/>
      <c r="H152" s="214"/>
      <c r="I152" s="76"/>
      <c r="J152" s="76"/>
      <c r="K152" s="76"/>
      <c r="L152" s="76"/>
      <c r="M152" s="79"/>
      <c r="N152" s="79"/>
      <c r="O152" s="18"/>
      <c r="P152" s="18"/>
    </row>
    <row r="153" spans="2:16" x14ac:dyDescent="0.25">
      <c r="B153" s="208"/>
      <c r="C153" s="201"/>
      <c r="D153" s="202"/>
      <c r="E153" s="203">
        <v>0</v>
      </c>
      <c r="F153" s="75">
        <f xml:space="preserve"> IFERROR(IF(E153&lt;&gt;"",E153*VLOOKUP(D153,'Active Summary'!$K$11:$L$17,2,0),0), 0)</f>
        <v>0</v>
      </c>
      <c r="G153" s="213"/>
      <c r="H153" s="213"/>
      <c r="I153" s="76"/>
      <c r="J153" s="76"/>
      <c r="K153" s="76"/>
      <c r="L153" s="76"/>
      <c r="M153" s="79"/>
      <c r="N153" s="79"/>
      <c r="O153" s="18"/>
      <c r="P153" s="18"/>
    </row>
    <row r="154" spans="2:16" x14ac:dyDescent="0.25">
      <c r="B154" s="204"/>
      <c r="C154" s="205"/>
      <c r="D154" s="206"/>
      <c r="E154" s="207">
        <v>0</v>
      </c>
      <c r="F154" s="77">
        <f xml:space="preserve"> IFERROR(IF(E154&lt;&gt;"",E154*VLOOKUP(D154,'Active Summary'!$K$11:$L$17,2,0),0), 0)</f>
        <v>0</v>
      </c>
      <c r="G154" s="214"/>
      <c r="H154" s="214"/>
      <c r="I154" s="76"/>
      <c r="J154" s="76"/>
      <c r="K154" s="76"/>
      <c r="L154" s="76"/>
      <c r="M154" s="79"/>
      <c r="N154" s="79"/>
      <c r="O154" s="18"/>
      <c r="P154" s="18"/>
    </row>
    <row r="155" spans="2:16" x14ac:dyDescent="0.25">
      <c r="B155" s="208"/>
      <c r="C155" s="201"/>
      <c r="D155" s="202"/>
      <c r="E155" s="203">
        <v>0</v>
      </c>
      <c r="F155" s="75">
        <f xml:space="preserve"> IFERROR(IF(E155&lt;&gt;"",E155*VLOOKUP(D155,'Active Summary'!$K$11:$L$17,2,0),0), 0)</f>
        <v>0</v>
      </c>
      <c r="G155" s="213"/>
      <c r="H155" s="213"/>
      <c r="I155" s="76"/>
      <c r="J155" s="76"/>
      <c r="K155" s="76"/>
      <c r="L155" s="76"/>
      <c r="M155" s="79"/>
      <c r="N155" s="79"/>
      <c r="O155" s="18"/>
      <c r="P155" s="18"/>
    </row>
    <row r="156" spans="2:16" x14ac:dyDescent="0.25">
      <c r="B156" s="204"/>
      <c r="C156" s="205"/>
      <c r="D156" s="206"/>
      <c r="E156" s="207">
        <v>0</v>
      </c>
      <c r="F156" s="77">
        <f xml:space="preserve"> IFERROR(IF(E156&lt;&gt;"",E156*VLOOKUP(D156,'Active Summary'!$K$11:$L$17,2,0),0), 0)</f>
        <v>0</v>
      </c>
      <c r="G156" s="214"/>
      <c r="H156" s="214"/>
      <c r="I156" s="76"/>
      <c r="J156" s="76"/>
      <c r="K156" s="76"/>
      <c r="L156" s="76"/>
      <c r="M156" s="79"/>
      <c r="N156" s="79"/>
      <c r="O156" s="18"/>
      <c r="P156" s="18"/>
    </row>
    <row r="157" spans="2:16" x14ac:dyDescent="0.25">
      <c r="B157" s="208"/>
      <c r="C157" s="201"/>
      <c r="D157" s="202"/>
      <c r="E157" s="203">
        <v>0</v>
      </c>
      <c r="F157" s="75">
        <f xml:space="preserve"> IFERROR(IF(E157&lt;&gt;"",E157*VLOOKUP(D157,'Active Summary'!$K$11:$L$17,2,0),0), 0)</f>
        <v>0</v>
      </c>
      <c r="G157" s="213"/>
      <c r="H157" s="213"/>
      <c r="I157" s="76"/>
      <c r="J157" s="76"/>
      <c r="K157" s="76"/>
      <c r="L157" s="76"/>
      <c r="M157" s="79"/>
      <c r="N157" s="79"/>
      <c r="O157" s="18"/>
      <c r="P157" s="18"/>
    </row>
    <row r="158" spans="2:16" x14ac:dyDescent="0.25">
      <c r="B158" s="204"/>
      <c r="C158" s="205"/>
      <c r="D158" s="206"/>
      <c r="E158" s="207">
        <v>0</v>
      </c>
      <c r="F158" s="77">
        <f xml:space="preserve"> IFERROR(IF(E158&lt;&gt;"",E158*VLOOKUP(D158,'Active Summary'!$K$11:$L$17,2,0),0), 0)</f>
        <v>0</v>
      </c>
      <c r="G158" s="214"/>
      <c r="H158" s="214"/>
      <c r="I158" s="76"/>
      <c r="J158" s="76"/>
      <c r="K158" s="76"/>
      <c r="L158" s="76"/>
      <c r="M158" s="79"/>
      <c r="N158" s="79"/>
      <c r="O158" s="18"/>
      <c r="P158" s="18"/>
    </row>
    <row r="159" spans="2:16" x14ac:dyDescent="0.25">
      <c r="B159" s="208"/>
      <c r="C159" s="201"/>
      <c r="D159" s="202"/>
      <c r="E159" s="203">
        <v>0</v>
      </c>
      <c r="F159" s="75">
        <f xml:space="preserve"> IFERROR(IF(E159&lt;&gt;"",E159*VLOOKUP(D159,'Active Summary'!$K$11:$L$17,2,0),0), 0)</f>
        <v>0</v>
      </c>
      <c r="G159" s="213"/>
      <c r="H159" s="213"/>
      <c r="I159" s="76"/>
      <c r="J159" s="76"/>
      <c r="K159" s="76"/>
      <c r="L159" s="76"/>
      <c r="M159" s="79"/>
      <c r="N159" s="79"/>
      <c r="O159" s="18"/>
      <c r="P159" s="18"/>
    </row>
    <row r="160" spans="2:16" x14ac:dyDescent="0.25">
      <c r="B160" s="204"/>
      <c r="C160" s="205"/>
      <c r="D160" s="206"/>
      <c r="E160" s="207">
        <v>0</v>
      </c>
      <c r="F160" s="77">
        <f xml:space="preserve"> IFERROR(IF(E160&lt;&gt;"",E160*VLOOKUP(D160,'Active Summary'!$K$11:$L$17,2,0),0), 0)</f>
        <v>0</v>
      </c>
      <c r="G160" s="214"/>
      <c r="H160" s="214"/>
      <c r="I160" s="76"/>
      <c r="J160" s="76"/>
      <c r="K160" s="76"/>
      <c r="L160" s="76"/>
      <c r="M160" s="79"/>
      <c r="N160" s="79"/>
      <c r="O160" s="18"/>
      <c r="P160" s="18"/>
    </row>
    <row r="161" spans="2:16" x14ac:dyDescent="0.25">
      <c r="B161" s="208"/>
      <c r="C161" s="201"/>
      <c r="D161" s="202"/>
      <c r="E161" s="203">
        <v>0</v>
      </c>
      <c r="F161" s="75">
        <f xml:space="preserve"> IFERROR(IF(E161&lt;&gt;"",E161*VLOOKUP(D161,'Active Summary'!$K$11:$L$17,2,0),0), 0)</f>
        <v>0</v>
      </c>
      <c r="G161" s="213"/>
      <c r="H161" s="213"/>
      <c r="I161" s="76"/>
      <c r="J161" s="76"/>
      <c r="K161" s="76"/>
      <c r="L161" s="76"/>
      <c r="M161" s="79"/>
      <c r="N161" s="79"/>
      <c r="O161" s="18"/>
      <c r="P161" s="18"/>
    </row>
    <row r="162" spans="2:16" x14ac:dyDescent="0.25">
      <c r="B162" s="204"/>
      <c r="C162" s="205"/>
      <c r="D162" s="206"/>
      <c r="E162" s="207">
        <v>0</v>
      </c>
      <c r="F162" s="77">
        <f xml:space="preserve"> IFERROR(IF(E162&lt;&gt;"",E162*VLOOKUP(D162,'Active Summary'!$K$11:$L$17,2,0),0), 0)</f>
        <v>0</v>
      </c>
      <c r="G162" s="214"/>
      <c r="H162" s="214"/>
      <c r="I162" s="76"/>
      <c r="J162" s="76"/>
      <c r="K162" s="76"/>
      <c r="L162" s="76"/>
      <c r="M162" s="79"/>
      <c r="N162" s="79"/>
      <c r="O162" s="18"/>
      <c r="P162" s="18"/>
    </row>
    <row r="163" spans="2:16" x14ac:dyDescent="0.25">
      <c r="B163" s="208"/>
      <c r="C163" s="201"/>
      <c r="D163" s="202"/>
      <c r="E163" s="203">
        <v>0</v>
      </c>
      <c r="F163" s="75">
        <f xml:space="preserve"> IFERROR(IF(E163&lt;&gt;"",E163*VLOOKUP(D163,'Active Summary'!$K$11:$L$17,2,0),0), 0)</f>
        <v>0</v>
      </c>
      <c r="G163" s="213"/>
      <c r="H163" s="213"/>
      <c r="I163" s="76"/>
      <c r="J163" s="76"/>
      <c r="K163" s="76"/>
      <c r="L163" s="76"/>
      <c r="M163" s="79"/>
      <c r="N163" s="79"/>
      <c r="O163" s="18"/>
      <c r="P163" s="18"/>
    </row>
    <row r="164" spans="2:16" x14ac:dyDescent="0.25">
      <c r="B164" s="204"/>
      <c r="C164" s="205"/>
      <c r="D164" s="206"/>
      <c r="E164" s="207">
        <v>0</v>
      </c>
      <c r="F164" s="77">
        <f xml:space="preserve"> IFERROR(IF(E164&lt;&gt;"",E164*VLOOKUP(D164,'Active Summary'!$K$11:$L$17,2,0),0), 0)</f>
        <v>0</v>
      </c>
      <c r="G164" s="214"/>
      <c r="H164" s="214"/>
      <c r="I164" s="76"/>
      <c r="J164" s="76"/>
      <c r="K164" s="76"/>
      <c r="L164" s="76"/>
      <c r="M164" s="79"/>
      <c r="N164" s="79"/>
      <c r="O164" s="18"/>
      <c r="P164" s="18"/>
    </row>
    <row r="165" spans="2:16" x14ac:dyDescent="0.25">
      <c r="B165" s="208"/>
      <c r="C165" s="201"/>
      <c r="D165" s="202"/>
      <c r="E165" s="203">
        <v>0</v>
      </c>
      <c r="F165" s="75">
        <f xml:space="preserve"> IFERROR(IF(E165&lt;&gt;"",E165*VLOOKUP(D165,'Active Summary'!$K$11:$L$17,2,0),0), 0)</f>
        <v>0</v>
      </c>
      <c r="G165" s="213"/>
      <c r="H165" s="213"/>
      <c r="I165" s="76"/>
      <c r="J165" s="76"/>
      <c r="K165" s="76"/>
      <c r="L165" s="76"/>
      <c r="M165" s="79"/>
      <c r="N165" s="79"/>
      <c r="O165" s="18"/>
      <c r="P165" s="18"/>
    </row>
    <row r="166" spans="2:16" x14ac:dyDescent="0.25">
      <c r="B166" s="204"/>
      <c r="C166" s="205"/>
      <c r="D166" s="206"/>
      <c r="E166" s="207">
        <v>0</v>
      </c>
      <c r="F166" s="77">
        <f xml:space="preserve"> IFERROR(IF(E166&lt;&gt;"",E166*VLOOKUP(D166,'Active Summary'!$K$11:$L$17,2,0),0), 0)</f>
        <v>0</v>
      </c>
      <c r="G166" s="214"/>
      <c r="H166" s="214"/>
      <c r="I166" s="76"/>
      <c r="J166" s="76"/>
      <c r="K166" s="76"/>
      <c r="L166" s="76"/>
      <c r="M166" s="79"/>
      <c r="N166" s="79"/>
      <c r="O166" s="18"/>
      <c r="P166" s="18"/>
    </row>
    <row r="167" spans="2:16" x14ac:dyDescent="0.25">
      <c r="B167" s="208"/>
      <c r="C167" s="201"/>
      <c r="D167" s="202"/>
      <c r="E167" s="203">
        <v>0</v>
      </c>
      <c r="F167" s="75">
        <f xml:space="preserve"> IFERROR(IF(E167&lt;&gt;"",E167*VLOOKUP(D167,'Active Summary'!$K$11:$L$17,2,0),0), 0)</f>
        <v>0</v>
      </c>
      <c r="G167" s="213"/>
      <c r="H167" s="213"/>
      <c r="I167" s="76"/>
      <c r="J167" s="76"/>
      <c r="K167" s="76"/>
      <c r="L167" s="76"/>
      <c r="M167" s="79"/>
      <c r="N167" s="79"/>
      <c r="O167" s="18"/>
      <c r="P167" s="18"/>
    </row>
    <row r="168" spans="2:16" x14ac:dyDescent="0.25">
      <c r="B168" s="204"/>
      <c r="C168" s="205"/>
      <c r="D168" s="206"/>
      <c r="E168" s="207">
        <v>0</v>
      </c>
      <c r="F168" s="77">
        <f xml:space="preserve"> IFERROR(IF(E168&lt;&gt;"",E168*VLOOKUP(D168,'Active Summary'!$K$11:$L$17,2,0),0), 0)</f>
        <v>0</v>
      </c>
      <c r="G168" s="214"/>
      <c r="H168" s="214"/>
      <c r="I168" s="76"/>
      <c r="J168" s="76"/>
      <c r="K168" s="76"/>
      <c r="L168" s="76"/>
      <c r="M168" s="79"/>
      <c r="N168" s="79"/>
      <c r="O168" s="18"/>
      <c r="P168" s="18"/>
    </row>
    <row r="169" spans="2:16" x14ac:dyDescent="0.25">
      <c r="B169" s="208"/>
      <c r="C169" s="201"/>
      <c r="D169" s="202"/>
      <c r="E169" s="203">
        <v>0</v>
      </c>
      <c r="F169" s="75">
        <f xml:space="preserve"> IFERROR(IF(E169&lt;&gt;"",E169*VLOOKUP(D169,'Active Summary'!$K$11:$L$17,2,0),0), 0)</f>
        <v>0</v>
      </c>
      <c r="G169" s="213"/>
      <c r="H169" s="213"/>
      <c r="I169" s="76"/>
      <c r="J169" s="76"/>
      <c r="K169" s="76"/>
      <c r="L169" s="76"/>
      <c r="M169" s="79"/>
      <c r="N169" s="79"/>
      <c r="O169" s="18"/>
      <c r="P169" s="18"/>
    </row>
    <row r="170" spans="2:16" x14ac:dyDescent="0.25">
      <c r="B170" s="204"/>
      <c r="C170" s="205"/>
      <c r="D170" s="206"/>
      <c r="E170" s="207">
        <v>0</v>
      </c>
      <c r="F170" s="77">
        <f xml:space="preserve"> IFERROR(IF(E170&lt;&gt;"",E170*VLOOKUP(D170,'Active Summary'!$K$11:$L$17,2,0),0), 0)</f>
        <v>0</v>
      </c>
      <c r="G170" s="214"/>
      <c r="H170" s="214"/>
      <c r="I170" s="76"/>
      <c r="J170" s="76"/>
      <c r="K170" s="76"/>
      <c r="L170" s="76"/>
      <c r="M170" s="79"/>
      <c r="N170" s="79"/>
      <c r="O170" s="18"/>
      <c r="P170" s="18"/>
    </row>
    <row r="171" spans="2:16" x14ac:dyDescent="0.25">
      <c r="B171" s="208"/>
      <c r="C171" s="201"/>
      <c r="D171" s="202"/>
      <c r="E171" s="203">
        <v>0</v>
      </c>
      <c r="F171" s="75">
        <f xml:space="preserve"> IFERROR(IF(E171&lt;&gt;"",E171*VLOOKUP(D171,'Active Summary'!$K$11:$L$17,2,0),0), 0)</f>
        <v>0</v>
      </c>
      <c r="G171" s="213"/>
      <c r="H171" s="213"/>
      <c r="I171" s="76"/>
      <c r="J171" s="76"/>
      <c r="K171" s="76"/>
      <c r="L171" s="76"/>
      <c r="M171" s="79"/>
      <c r="N171" s="79"/>
      <c r="O171" s="18"/>
      <c r="P171" s="18"/>
    </row>
    <row r="172" spans="2:16" x14ac:dyDescent="0.25">
      <c r="B172" s="204"/>
      <c r="C172" s="205"/>
      <c r="D172" s="206"/>
      <c r="E172" s="207">
        <v>0</v>
      </c>
      <c r="F172" s="77">
        <f xml:space="preserve"> IFERROR(IF(E172&lt;&gt;"",E172*VLOOKUP(D172,'Active Summary'!$K$11:$L$17,2,0),0), 0)</f>
        <v>0</v>
      </c>
      <c r="G172" s="214"/>
      <c r="H172" s="214"/>
      <c r="I172" s="76"/>
      <c r="J172" s="76"/>
      <c r="K172" s="76"/>
      <c r="L172" s="76"/>
      <c r="M172" s="79"/>
      <c r="N172" s="79"/>
      <c r="O172" s="18"/>
      <c r="P172" s="18"/>
    </row>
    <row r="173" spans="2:16" x14ac:dyDescent="0.25">
      <c r="B173" s="208"/>
      <c r="C173" s="201"/>
      <c r="D173" s="202"/>
      <c r="E173" s="203">
        <v>0</v>
      </c>
      <c r="F173" s="75">
        <f xml:space="preserve"> IFERROR(IF(E173&lt;&gt;"",E173*VLOOKUP(D173,'Active Summary'!$K$11:$L$17,2,0),0), 0)</f>
        <v>0</v>
      </c>
      <c r="G173" s="213"/>
      <c r="H173" s="213"/>
      <c r="I173" s="76"/>
      <c r="J173" s="76"/>
      <c r="K173" s="76"/>
      <c r="L173" s="76"/>
      <c r="M173" s="79"/>
      <c r="N173" s="79"/>
      <c r="O173" s="18"/>
      <c r="P173" s="18"/>
    </row>
    <row r="174" spans="2:16" x14ac:dyDescent="0.25">
      <c r="B174" s="204"/>
      <c r="C174" s="205"/>
      <c r="D174" s="206"/>
      <c r="E174" s="207">
        <v>0</v>
      </c>
      <c r="F174" s="77">
        <f xml:space="preserve"> IFERROR(IF(E174&lt;&gt;"",E174*VLOOKUP(D174,'Active Summary'!$K$11:$L$17,2,0),0), 0)</f>
        <v>0</v>
      </c>
      <c r="G174" s="214"/>
      <c r="H174" s="214"/>
      <c r="I174" s="76"/>
      <c r="J174" s="76"/>
      <c r="K174" s="76"/>
      <c r="L174" s="76"/>
      <c r="M174" s="79"/>
      <c r="N174" s="79"/>
      <c r="O174" s="18"/>
      <c r="P174" s="18"/>
    </row>
    <row r="175" spans="2:16" x14ac:dyDescent="0.25">
      <c r="B175" s="208"/>
      <c r="C175" s="201"/>
      <c r="D175" s="202"/>
      <c r="E175" s="203">
        <v>0</v>
      </c>
      <c r="F175" s="75">
        <f xml:space="preserve"> IFERROR(IF(E175&lt;&gt;"",E175*VLOOKUP(D175,'Active Summary'!$K$11:$L$17,2,0),0), 0)</f>
        <v>0</v>
      </c>
      <c r="G175" s="213"/>
      <c r="H175" s="213"/>
      <c r="I175" s="76"/>
      <c r="J175" s="76"/>
      <c r="K175" s="76"/>
      <c r="L175" s="76"/>
      <c r="M175" s="79"/>
      <c r="N175" s="79"/>
      <c r="O175" s="18"/>
      <c r="P175" s="18"/>
    </row>
    <row r="176" spans="2:16" x14ac:dyDescent="0.25">
      <c r="B176" s="204"/>
      <c r="C176" s="205"/>
      <c r="D176" s="206"/>
      <c r="E176" s="207">
        <v>0</v>
      </c>
      <c r="F176" s="77">
        <f xml:space="preserve"> IFERROR(IF(E176&lt;&gt;"",E176*VLOOKUP(D176,'Active Summary'!$K$11:$L$17,2,0),0), 0)</f>
        <v>0</v>
      </c>
      <c r="G176" s="214"/>
      <c r="H176" s="214"/>
      <c r="I176" s="76"/>
      <c r="J176" s="76"/>
      <c r="K176" s="76"/>
      <c r="L176" s="76"/>
      <c r="M176" s="79"/>
      <c r="N176" s="79"/>
      <c r="O176" s="18"/>
      <c r="P176" s="18"/>
    </row>
    <row r="177" spans="2:16" x14ac:dyDescent="0.25">
      <c r="B177" s="208"/>
      <c r="C177" s="201"/>
      <c r="D177" s="202"/>
      <c r="E177" s="203">
        <v>0</v>
      </c>
      <c r="F177" s="75">
        <f xml:space="preserve"> IFERROR(IF(E177&lt;&gt;"",E177*VLOOKUP(D177,'Active Summary'!$K$11:$L$17,2,0),0), 0)</f>
        <v>0</v>
      </c>
      <c r="G177" s="213"/>
      <c r="H177" s="213"/>
      <c r="I177" s="76"/>
      <c r="J177" s="76"/>
      <c r="K177" s="76"/>
      <c r="L177" s="76"/>
      <c r="M177" s="79"/>
      <c r="N177" s="79"/>
      <c r="O177" s="18"/>
      <c r="P177" s="18"/>
    </row>
    <row r="178" spans="2:16" x14ac:dyDescent="0.25">
      <c r="B178" s="204"/>
      <c r="C178" s="205"/>
      <c r="D178" s="206"/>
      <c r="E178" s="207">
        <v>0</v>
      </c>
      <c r="F178" s="77">
        <f xml:space="preserve"> IFERROR(IF(E178&lt;&gt;"",E178*VLOOKUP(D178,'Active Summary'!$K$11:$L$17,2,0),0), 0)</f>
        <v>0</v>
      </c>
      <c r="G178" s="214"/>
      <c r="H178" s="214"/>
      <c r="I178" s="76"/>
      <c r="J178" s="76"/>
      <c r="K178" s="76"/>
      <c r="L178" s="76"/>
      <c r="M178" s="79"/>
      <c r="N178" s="79"/>
      <c r="O178" s="18"/>
      <c r="P178" s="18"/>
    </row>
    <row r="179" spans="2:16" x14ac:dyDescent="0.25">
      <c r="B179" s="208"/>
      <c r="C179" s="201"/>
      <c r="D179" s="202"/>
      <c r="E179" s="203">
        <v>0</v>
      </c>
      <c r="F179" s="75">
        <f xml:space="preserve"> IFERROR(IF(E179&lt;&gt;"",E179*VLOOKUP(D179,'Active Summary'!$K$11:$L$17,2,0),0), 0)</f>
        <v>0</v>
      </c>
      <c r="G179" s="213"/>
      <c r="H179" s="213"/>
      <c r="I179" s="76"/>
      <c r="J179" s="76"/>
      <c r="K179" s="76"/>
      <c r="L179" s="76"/>
      <c r="M179" s="79"/>
      <c r="N179" s="79"/>
      <c r="O179" s="18"/>
      <c r="P179" s="18"/>
    </row>
    <row r="180" spans="2:16" x14ac:dyDescent="0.25">
      <c r="B180" s="204"/>
      <c r="C180" s="205"/>
      <c r="D180" s="206"/>
      <c r="E180" s="207">
        <v>0</v>
      </c>
      <c r="F180" s="77">
        <f xml:space="preserve"> IFERROR(IF(E180&lt;&gt;"",E180*VLOOKUP(D180,'Active Summary'!$K$11:$L$17,2,0),0), 0)</f>
        <v>0</v>
      </c>
      <c r="G180" s="214"/>
      <c r="H180" s="214"/>
      <c r="I180" s="76"/>
      <c r="J180" s="76"/>
      <c r="K180" s="76"/>
      <c r="L180" s="76"/>
      <c r="M180" s="79"/>
      <c r="N180" s="79"/>
      <c r="O180" s="18"/>
      <c r="P180" s="18"/>
    </row>
    <row r="181" spans="2:16" x14ac:dyDescent="0.25">
      <c r="B181" s="208"/>
      <c r="C181" s="201"/>
      <c r="D181" s="202"/>
      <c r="E181" s="203">
        <v>0</v>
      </c>
      <c r="F181" s="75">
        <f xml:space="preserve"> IFERROR(IF(E181&lt;&gt;"",E181*VLOOKUP(D181,'Active Summary'!$K$11:$L$17,2,0),0), 0)</f>
        <v>0</v>
      </c>
      <c r="G181" s="213"/>
      <c r="H181" s="213"/>
      <c r="I181" s="76"/>
      <c r="J181" s="76"/>
      <c r="K181" s="76"/>
      <c r="L181" s="76"/>
      <c r="M181" s="79"/>
      <c r="N181" s="79"/>
      <c r="O181" s="18"/>
      <c r="P181" s="18"/>
    </row>
    <row r="182" spans="2:16" x14ac:dyDescent="0.25">
      <c r="B182" s="204"/>
      <c r="C182" s="205"/>
      <c r="D182" s="206"/>
      <c r="E182" s="207">
        <v>0</v>
      </c>
      <c r="F182" s="77">
        <f xml:space="preserve"> IFERROR(IF(E182&lt;&gt;"",E182*VLOOKUP(D182,'Active Summary'!$K$11:$L$17,2,0),0), 0)</f>
        <v>0</v>
      </c>
      <c r="G182" s="214"/>
      <c r="H182" s="214"/>
      <c r="I182" s="76"/>
      <c r="J182" s="76"/>
      <c r="K182" s="76"/>
      <c r="L182" s="76"/>
      <c r="M182" s="79"/>
      <c r="N182" s="79"/>
      <c r="O182" s="18"/>
      <c r="P182" s="18"/>
    </row>
    <row r="183" spans="2:16" x14ac:dyDescent="0.25">
      <c r="B183" s="208"/>
      <c r="C183" s="201"/>
      <c r="D183" s="202"/>
      <c r="E183" s="203">
        <v>0</v>
      </c>
      <c r="F183" s="75">
        <f xml:space="preserve"> IFERROR(IF(E183&lt;&gt;"",E183*VLOOKUP(D183,'Active Summary'!$K$11:$L$17,2,0),0), 0)</f>
        <v>0</v>
      </c>
      <c r="G183" s="213"/>
      <c r="H183" s="213"/>
      <c r="I183" s="76"/>
      <c r="J183" s="76"/>
      <c r="K183" s="76"/>
      <c r="L183" s="76"/>
      <c r="M183" s="79"/>
      <c r="N183" s="79"/>
      <c r="O183" s="18"/>
      <c r="P183" s="18"/>
    </row>
    <row r="184" spans="2:16" x14ac:dyDescent="0.25">
      <c r="B184" s="204"/>
      <c r="C184" s="205"/>
      <c r="D184" s="206"/>
      <c r="E184" s="207">
        <v>0</v>
      </c>
      <c r="F184" s="77">
        <f xml:space="preserve"> IFERROR(IF(E184&lt;&gt;"",E184*VLOOKUP(D184,'Active Summary'!$K$11:$L$17,2,0),0), 0)</f>
        <v>0</v>
      </c>
      <c r="G184" s="214"/>
      <c r="H184" s="214"/>
      <c r="I184" s="76"/>
      <c r="J184" s="76"/>
      <c r="K184" s="76"/>
      <c r="L184" s="76"/>
      <c r="M184" s="79"/>
      <c r="N184" s="79"/>
      <c r="O184" s="18"/>
      <c r="P184" s="18"/>
    </row>
    <row r="185" spans="2:16" x14ac:dyDescent="0.25">
      <c r="B185" s="209"/>
      <c r="C185" s="210"/>
      <c r="D185" s="211"/>
      <c r="E185" s="212">
        <v>0</v>
      </c>
      <c r="F185" s="75">
        <f xml:space="preserve"> IFERROR(IF(E185&lt;&gt;"",E185*VLOOKUP(D185,'Active Summary'!$K$11:$L$17,2,0),0), 0)</f>
        <v>0</v>
      </c>
      <c r="G185" s="213"/>
      <c r="H185" s="213"/>
      <c r="I185" s="76"/>
      <c r="J185" s="76"/>
      <c r="K185" s="76"/>
      <c r="L185" s="76"/>
      <c r="M185" s="79"/>
      <c r="N185" s="79"/>
      <c r="O185" s="18"/>
      <c r="P185" s="18"/>
    </row>
    <row r="186" spans="2:16" ht="15" customHeight="1" x14ac:dyDescent="0.25">
      <c r="E186" s="80"/>
    </row>
    <row r="187" spans="2:16" ht="15" customHeight="1" x14ac:dyDescent="0.25">
      <c r="E187" s="80"/>
    </row>
  </sheetData>
  <sheetProtection algorithmName="SHA-512" hashValue="aP89Bd3n70FAmLKKKsBfOBgWI+swSdlkKf7gKAEnWSf3hMbI1da6YkJrnVx40YuP4s/r7EssaC8rIGXHP9+ykA==" saltValue="HTOl61owT8UIrWnV9Z+aLA==" spinCount="100000" sheet="1" objects="1" scenarios="1" formatCells="0" formatColumns="0" formatRows="0" insertRows="0" insertHyperlinks="0" deleteRows="0" sort="0"/>
  <mergeCells count="6">
    <mergeCell ref="T8:U8"/>
    <mergeCell ref="B7:H7"/>
    <mergeCell ref="B4:F5"/>
    <mergeCell ref="K4:N4"/>
    <mergeCell ref="K5:N5"/>
    <mergeCell ref="J7:O7"/>
  </mergeCells>
  <dataValidations count="6">
    <dataValidation type="list" allowBlank="1" showErrorMessage="1" sqref="H2" xr:uid="{F6F8690F-1D02-404F-B891-B153CC78FBD4}">
      <formula1>#REF!</formula1>
    </dataValidation>
    <dataValidation type="list" allowBlank="1" showInputMessage="1" showErrorMessage="1" sqref="C191 I2 C193:C1048576 G2 C186:C189 O47:O185" xr:uid="{ABAE30CE-F7A3-4C54-AE73-B17F2C72BB63}">
      <formula1>#REF!</formula1>
    </dataValidation>
    <dataValidation type="list" allowBlank="1" showInputMessage="1" showErrorMessage="1" sqref="K47:L185" xr:uid="{C5E3F9E6-FF17-4DFC-A6F0-71FC12394CCE}">
      <formula1>"Yes,No"</formula1>
    </dataValidation>
    <dataValidation type="list" allowBlank="1" showInputMessage="1" showErrorMessage="1" sqref="L8" xr:uid="{5B9F4EF7-75E0-46AB-B0D8-514BF1699D71}">
      <formula1>$B$6:$B$12</formula1>
    </dataValidation>
    <dataValidation type="list" allowBlank="1" showInputMessage="1" showErrorMessage="1" sqref="H4" xr:uid="{61898B22-0DF1-4A14-BFA4-655BC174CD5A}">
      <formula1>"Select choice here, I confirm"</formula1>
    </dataValidation>
    <dataValidation type="list" allowBlank="1" showInputMessage="1" showErrorMessage="1" sqref="O9:O46" xr:uid="{5838B6F5-5147-41D8-8BF5-26B0793F9967}">
      <formula1>"R,A"</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6">
        <x14:dataValidation type="list" allowBlank="1" showErrorMessage="1" xr:uid="{21E31819-8390-4731-9E0B-B307A5A756E2}">
          <x14:formula1>
            <xm:f>'Active Summary'!$G$11:$G$22</xm:f>
          </x14:formula1>
          <xm:sqref>C9:C185</xm:sqref>
        </x14:dataValidation>
        <x14:dataValidation type="list" allowBlank="1" showInputMessage="1" showErrorMessage="1" xr:uid="{F571E101-371D-4DEC-BADF-44F1F25C81CB}">
          <x14:formula1>
            <xm:f>'Active Summary'!$K$11:$K$17</xm:f>
          </x14:formula1>
          <xm:sqref>G186:H1048576 D9:D185</xm:sqref>
        </x14:dataValidation>
        <x14:dataValidation type="list" allowBlank="1" showInputMessage="1" showErrorMessage="1" xr:uid="{23B025A3-3A03-46AB-9EAC-681FD5901469}">
          <x14:formula1>
            <xm:f>'Active Summary'!$I$11:$I$14</xm:f>
          </x14:formula1>
          <xm:sqref>M47:M185</xm:sqref>
        </x14:dataValidation>
        <x14:dataValidation type="list" allowBlank="1" showInputMessage="1" showErrorMessage="1" xr:uid="{770A231A-941E-4195-A436-1F474A764106}">
          <x14:formula1>
            <xm:f>'Active Summary'!$H$11:$H$14</xm:f>
          </x14:formula1>
          <xm:sqref>J47:J185</xm:sqref>
        </x14:dataValidation>
        <x14:dataValidation type="list" allowBlank="1" showInputMessage="1" showErrorMessage="1" xr:uid="{ECE8A5C5-A09A-40B8-97A2-8292D59BFE5F}">
          <x14:formula1>
            <xm:f>'Active Summary'!$F$11:$F$14</xm:f>
          </x14:formula1>
          <xm:sqref>K8:K46</xm:sqref>
        </x14:dataValidation>
        <x14:dataValidation type="list" allowBlank="1" showInputMessage="1" showErrorMessage="1" xr:uid="{83754477-75B8-45CC-BFAA-4569915A6E13}">
          <x14:formula1>
            <xm:f>'Active Summary'!$E$11:$E$17</xm:f>
          </x14:formula1>
          <xm:sqref>L9:L46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DA633-B881-4F68-AC5F-716CC82A9999}">
  <sheetPr>
    <tabColor rgb="FFFFC000"/>
  </sheetPr>
  <dimension ref="B1:M56"/>
  <sheetViews>
    <sheetView showGridLines="0" topLeftCell="G1" workbookViewId="0">
      <selection activeCell="L33" sqref="L33"/>
    </sheetView>
  </sheetViews>
  <sheetFormatPr defaultRowHeight="15" x14ac:dyDescent="0.25"/>
  <cols>
    <col min="1" max="1" width="5.5703125" style="5" customWidth="1"/>
    <col min="2" max="2" width="24.28515625" style="5" customWidth="1"/>
    <col min="3" max="3" width="34.140625" style="5" customWidth="1"/>
    <col min="4" max="4" width="31.140625" style="5" customWidth="1"/>
    <col min="5" max="5" width="22" style="5" customWidth="1"/>
    <col min="6" max="6" width="24" style="5" customWidth="1"/>
    <col min="7" max="7" width="20.140625" style="5" customWidth="1"/>
    <col min="8" max="8" width="18.85546875" style="5" customWidth="1"/>
    <col min="9" max="9" width="22" style="5" customWidth="1"/>
    <col min="10" max="10" width="35" style="5" customWidth="1"/>
    <col min="11" max="11" width="21.7109375" style="5" customWidth="1"/>
    <col min="12" max="12" width="44" style="5" customWidth="1"/>
    <col min="13" max="13" width="25.140625" style="5" customWidth="1"/>
    <col min="14" max="14" width="21.7109375" style="5" customWidth="1"/>
    <col min="15" max="16384" width="9.140625" style="5"/>
  </cols>
  <sheetData>
    <row r="1" spans="2:13" ht="15.75" thickBot="1" x14ac:dyDescent="0.3"/>
    <row r="2" spans="2:13" ht="36.75" thickBot="1" x14ac:dyDescent="0.6">
      <c r="B2" s="1" t="s">
        <v>81</v>
      </c>
      <c r="D2" s="60" t="s">
        <v>129</v>
      </c>
      <c r="E2" s="81">
        <v>45894</v>
      </c>
      <c r="F2" s="6" t="s">
        <v>38</v>
      </c>
      <c r="G2" s="7" t="s">
        <v>39</v>
      </c>
      <c r="H2" s="8" t="s">
        <v>40</v>
      </c>
      <c r="I2" s="9" t="s">
        <v>41</v>
      </c>
      <c r="J2" s="10" t="s">
        <v>42</v>
      </c>
    </row>
    <row r="3" spans="2:13" ht="15" customHeight="1" x14ac:dyDescent="0.55000000000000004">
      <c r="B3" s="1"/>
      <c r="F3" s="11"/>
      <c r="G3" s="12"/>
      <c r="H3" s="12"/>
      <c r="I3" s="12"/>
      <c r="J3" s="12"/>
    </row>
    <row r="4" spans="2:13" ht="18.75" x14ac:dyDescent="0.3">
      <c r="B4" s="3" t="s">
        <v>125</v>
      </c>
    </row>
    <row r="5" spans="2:13" x14ac:dyDescent="0.25">
      <c r="B5" s="93" t="s">
        <v>8</v>
      </c>
      <c r="C5" s="93" t="s">
        <v>9</v>
      </c>
      <c r="D5" s="93" t="s">
        <v>10</v>
      </c>
      <c r="E5" s="94" t="s">
        <v>11</v>
      </c>
      <c r="F5" s="95" t="s">
        <v>12</v>
      </c>
    </row>
    <row r="6" spans="2:13" x14ac:dyDescent="0.25">
      <c r="B6" s="224" t="s">
        <v>16</v>
      </c>
      <c r="C6" s="229"/>
      <c r="D6" s="218">
        <v>0</v>
      </c>
      <c r="E6" s="96">
        <f t="shared" ref="E6:E12" si="0">SUMIFS($G$17:$G$55,$E$17:$E$55,$B6)</f>
        <v>0</v>
      </c>
      <c r="F6" s="97">
        <f>D6+E6</f>
        <v>0</v>
      </c>
    </row>
    <row r="7" spans="2:13" x14ac:dyDescent="0.25">
      <c r="B7" s="223"/>
      <c r="C7" s="230"/>
      <c r="D7" s="222">
        <v>0</v>
      </c>
      <c r="E7" s="98">
        <f t="shared" si="0"/>
        <v>0</v>
      </c>
      <c r="F7" s="99">
        <f>D7+E7</f>
        <v>0</v>
      </c>
    </row>
    <row r="8" spans="2:13" x14ac:dyDescent="0.25">
      <c r="B8" s="224"/>
      <c r="C8" s="229"/>
      <c r="D8" s="218">
        <v>0</v>
      </c>
      <c r="E8" s="96">
        <f t="shared" si="0"/>
        <v>0</v>
      </c>
      <c r="F8" s="97">
        <f t="shared" ref="F8:F12" si="1">D8+E8</f>
        <v>0</v>
      </c>
    </row>
    <row r="9" spans="2:13" x14ac:dyDescent="0.25">
      <c r="B9" s="223"/>
      <c r="C9" s="230"/>
      <c r="D9" s="222">
        <v>0</v>
      </c>
      <c r="E9" s="98">
        <f t="shared" si="0"/>
        <v>0</v>
      </c>
      <c r="F9" s="99">
        <f t="shared" si="1"/>
        <v>0</v>
      </c>
    </row>
    <row r="10" spans="2:13" x14ac:dyDescent="0.25">
      <c r="B10" s="224"/>
      <c r="C10" s="229"/>
      <c r="D10" s="218">
        <v>0</v>
      </c>
      <c r="E10" s="96">
        <f t="shared" si="0"/>
        <v>0</v>
      </c>
      <c r="F10" s="97">
        <f t="shared" si="1"/>
        <v>0</v>
      </c>
    </row>
    <row r="11" spans="2:13" x14ac:dyDescent="0.25">
      <c r="B11" s="223"/>
      <c r="C11" s="230"/>
      <c r="D11" s="222">
        <v>0</v>
      </c>
      <c r="E11" s="98">
        <f t="shared" si="0"/>
        <v>0</v>
      </c>
      <c r="F11" s="99">
        <f t="shared" si="1"/>
        <v>0</v>
      </c>
    </row>
    <row r="12" spans="2:13" x14ac:dyDescent="0.25">
      <c r="B12" s="231"/>
      <c r="C12" s="232"/>
      <c r="D12" s="233">
        <v>0</v>
      </c>
      <c r="E12" s="100">
        <f t="shared" si="0"/>
        <v>0</v>
      </c>
      <c r="F12" s="101">
        <f t="shared" si="1"/>
        <v>0</v>
      </c>
    </row>
    <row r="15" spans="2:13" ht="15" customHeight="1" x14ac:dyDescent="0.3">
      <c r="B15" s="3" t="s">
        <v>61</v>
      </c>
    </row>
    <row r="16" spans="2:13" ht="15" customHeight="1" x14ac:dyDescent="0.25">
      <c r="B16" s="102" t="s">
        <v>13</v>
      </c>
      <c r="C16" s="135" t="s">
        <v>58</v>
      </c>
      <c r="D16" s="136" t="s">
        <v>20</v>
      </c>
      <c r="E16" s="137" t="s">
        <v>8</v>
      </c>
      <c r="F16" s="138" t="s">
        <v>14</v>
      </c>
      <c r="G16" s="102" t="s">
        <v>15</v>
      </c>
      <c r="I16" s="161" t="s">
        <v>130</v>
      </c>
      <c r="J16" s="162"/>
      <c r="K16" s="162"/>
      <c r="L16" s="162"/>
      <c r="M16" s="163"/>
    </row>
    <row r="17" spans="2:13" x14ac:dyDescent="0.25">
      <c r="B17" s="103" t="s">
        <v>126</v>
      </c>
      <c r="C17" s="104" t="s">
        <v>28</v>
      </c>
      <c r="D17" s="105" t="s">
        <v>19</v>
      </c>
      <c r="E17" s="236"/>
      <c r="F17" s="217"/>
      <c r="G17" s="235">
        <f>Revenue!$L$33</f>
        <v>0</v>
      </c>
      <c r="I17" s="164"/>
      <c r="J17" s="165"/>
      <c r="K17" s="165"/>
      <c r="L17" s="165"/>
      <c r="M17" s="166"/>
    </row>
    <row r="18" spans="2:13" x14ac:dyDescent="0.25">
      <c r="B18" s="219"/>
      <c r="C18" s="205"/>
      <c r="D18" s="220"/>
      <c r="E18" s="226"/>
      <c r="F18" s="221"/>
      <c r="G18" s="222">
        <v>0</v>
      </c>
      <c r="I18" s="164"/>
      <c r="J18" s="165"/>
      <c r="K18" s="165"/>
      <c r="L18" s="165"/>
      <c r="M18" s="166"/>
    </row>
    <row r="19" spans="2:13" x14ac:dyDescent="0.25">
      <c r="B19" s="215"/>
      <c r="C19" s="201"/>
      <c r="D19" s="216"/>
      <c r="E19" s="236"/>
      <c r="F19" s="217"/>
      <c r="G19" s="218">
        <v>0</v>
      </c>
      <c r="I19" s="167"/>
      <c r="J19" s="168"/>
      <c r="K19" s="168"/>
      <c r="L19" s="168"/>
      <c r="M19" s="169"/>
    </row>
    <row r="20" spans="2:13" x14ac:dyDescent="0.25">
      <c r="B20" s="219"/>
      <c r="C20" s="205"/>
      <c r="D20" s="220"/>
      <c r="E20" s="226"/>
      <c r="F20" s="221"/>
      <c r="G20" s="222">
        <v>0</v>
      </c>
      <c r="I20" s="107" t="s">
        <v>109</v>
      </c>
      <c r="J20" s="108" t="s">
        <v>110</v>
      </c>
      <c r="K20" s="108" t="s">
        <v>111</v>
      </c>
      <c r="L20" s="108" t="s">
        <v>112</v>
      </c>
      <c r="M20" s="109" t="s">
        <v>113</v>
      </c>
    </row>
    <row r="21" spans="2:13" x14ac:dyDescent="0.25">
      <c r="B21" s="215"/>
      <c r="C21" s="201"/>
      <c r="D21" s="216"/>
      <c r="E21" s="236"/>
      <c r="F21" s="217"/>
      <c r="G21" s="218">
        <v>0</v>
      </c>
      <c r="I21" s="110" t="s">
        <v>107</v>
      </c>
      <c r="J21" s="238"/>
      <c r="K21" s="239"/>
      <c r="L21" s="240"/>
      <c r="M21" s="241"/>
    </row>
    <row r="22" spans="2:13" x14ac:dyDescent="0.25">
      <c r="B22" s="219"/>
      <c r="C22" s="205"/>
      <c r="D22" s="220"/>
      <c r="E22" s="226"/>
      <c r="F22" s="221"/>
      <c r="G22" s="222">
        <v>0</v>
      </c>
      <c r="I22" s="110" t="s">
        <v>114</v>
      </c>
      <c r="J22" s="242"/>
      <c r="K22" s="243"/>
      <c r="L22" s="244"/>
      <c r="M22" s="245"/>
    </row>
    <row r="23" spans="2:13" x14ac:dyDescent="0.25">
      <c r="B23" s="215"/>
      <c r="C23" s="201"/>
      <c r="D23" s="216"/>
      <c r="E23" s="236"/>
      <c r="F23" s="217"/>
      <c r="G23" s="218">
        <v>0</v>
      </c>
      <c r="I23" s="110" t="s">
        <v>115</v>
      </c>
      <c r="J23" s="238"/>
      <c r="K23" s="239"/>
      <c r="L23" s="240"/>
      <c r="M23" s="241"/>
    </row>
    <row r="24" spans="2:13" x14ac:dyDescent="0.25">
      <c r="B24" s="219"/>
      <c r="C24" s="205"/>
      <c r="D24" s="220"/>
      <c r="E24" s="226"/>
      <c r="F24" s="221"/>
      <c r="G24" s="222">
        <v>0</v>
      </c>
      <c r="I24" s="110" t="s">
        <v>116</v>
      </c>
      <c r="J24" s="242"/>
      <c r="K24" s="243"/>
      <c r="L24" s="244"/>
      <c r="M24" s="245"/>
    </row>
    <row r="25" spans="2:13" x14ac:dyDescent="0.25">
      <c r="B25" s="215"/>
      <c r="C25" s="201"/>
      <c r="D25" s="216"/>
      <c r="E25" s="236"/>
      <c r="F25" s="217"/>
      <c r="G25" s="218">
        <v>0</v>
      </c>
      <c r="I25" s="110" t="s">
        <v>117</v>
      </c>
      <c r="J25" s="238"/>
      <c r="K25" s="239"/>
      <c r="L25" s="240"/>
      <c r="M25" s="241"/>
    </row>
    <row r="26" spans="2:13" x14ac:dyDescent="0.25">
      <c r="B26" s="219"/>
      <c r="C26" s="205"/>
      <c r="D26" s="220"/>
      <c r="E26" s="226"/>
      <c r="F26" s="221"/>
      <c r="G26" s="222">
        <v>0</v>
      </c>
      <c r="I26" s="110" t="s">
        <v>118</v>
      </c>
      <c r="J26" s="242"/>
      <c r="K26" s="243"/>
      <c r="L26" s="244"/>
      <c r="M26" s="245"/>
    </row>
    <row r="27" spans="2:13" x14ac:dyDescent="0.25">
      <c r="B27" s="215"/>
      <c r="C27" s="201"/>
      <c r="D27" s="216"/>
      <c r="E27" s="236"/>
      <c r="F27" s="217"/>
      <c r="G27" s="218">
        <v>0</v>
      </c>
      <c r="I27" s="110" t="s">
        <v>119</v>
      </c>
      <c r="J27" s="238"/>
      <c r="K27" s="239"/>
      <c r="L27" s="240"/>
      <c r="M27" s="241"/>
    </row>
    <row r="28" spans="2:13" x14ac:dyDescent="0.25">
      <c r="B28" s="219"/>
      <c r="C28" s="205"/>
      <c r="D28" s="220"/>
      <c r="E28" s="226"/>
      <c r="F28" s="221"/>
      <c r="G28" s="222">
        <v>0</v>
      </c>
      <c r="I28" s="110" t="s">
        <v>120</v>
      </c>
      <c r="J28" s="242"/>
      <c r="K28" s="243"/>
      <c r="L28" s="244"/>
      <c r="M28" s="245"/>
    </row>
    <row r="29" spans="2:13" x14ac:dyDescent="0.25">
      <c r="B29" s="215"/>
      <c r="C29" s="201"/>
      <c r="D29" s="216"/>
      <c r="E29" s="236"/>
      <c r="F29" s="217"/>
      <c r="G29" s="218">
        <v>0</v>
      </c>
      <c r="I29" s="110" t="s">
        <v>121</v>
      </c>
      <c r="J29" s="238"/>
      <c r="K29" s="239"/>
      <c r="L29" s="240"/>
      <c r="M29" s="241"/>
    </row>
    <row r="30" spans="2:13" x14ac:dyDescent="0.25">
      <c r="B30" s="219"/>
      <c r="C30" s="205"/>
      <c r="D30" s="220"/>
      <c r="E30" s="226"/>
      <c r="F30" s="221"/>
      <c r="G30" s="222">
        <v>0</v>
      </c>
      <c r="I30" s="110" t="s">
        <v>122</v>
      </c>
      <c r="J30" s="242"/>
      <c r="K30" s="243"/>
      <c r="L30" s="244"/>
      <c r="M30" s="245"/>
    </row>
    <row r="31" spans="2:13" x14ac:dyDescent="0.25">
      <c r="B31" s="215"/>
      <c r="C31" s="201"/>
      <c r="D31" s="216"/>
      <c r="E31" s="236"/>
      <c r="F31" s="217"/>
      <c r="G31" s="218">
        <v>0</v>
      </c>
      <c r="I31" s="110" t="s">
        <v>123</v>
      </c>
      <c r="J31" s="238"/>
      <c r="K31" s="239"/>
      <c r="L31" s="240"/>
      <c r="M31" s="241"/>
    </row>
    <row r="32" spans="2:13" x14ac:dyDescent="0.25">
      <c r="B32" s="219"/>
      <c r="C32" s="205"/>
      <c r="D32" s="220"/>
      <c r="E32" s="226"/>
      <c r="F32" s="221"/>
      <c r="G32" s="222">
        <v>0</v>
      </c>
      <c r="I32" s="110" t="s">
        <v>124</v>
      </c>
      <c r="J32" s="242"/>
      <c r="K32" s="243"/>
      <c r="L32" s="244"/>
      <c r="M32" s="245"/>
    </row>
    <row r="33" spans="2:13" x14ac:dyDescent="0.25">
      <c r="B33" s="215"/>
      <c r="C33" s="201"/>
      <c r="D33" s="216"/>
      <c r="E33" s="236"/>
      <c r="F33" s="217"/>
      <c r="G33" s="218">
        <v>0</v>
      </c>
      <c r="J33" s="111"/>
      <c r="K33" s="111"/>
      <c r="L33" s="246">
        <f>SUM(Revenue!$L$21:$L$32)</f>
        <v>0</v>
      </c>
      <c r="M33" s="112"/>
    </row>
    <row r="34" spans="2:13" x14ac:dyDescent="0.25">
      <c r="B34" s="219"/>
      <c r="C34" s="205"/>
      <c r="D34" s="220"/>
      <c r="E34" s="226"/>
      <c r="F34" s="221"/>
      <c r="G34" s="222">
        <v>0</v>
      </c>
    </row>
    <row r="35" spans="2:13" x14ac:dyDescent="0.25">
      <c r="B35" s="215"/>
      <c r="C35" s="201"/>
      <c r="D35" s="216"/>
      <c r="E35" s="236"/>
      <c r="F35" s="217"/>
      <c r="G35" s="218">
        <v>0</v>
      </c>
    </row>
    <row r="36" spans="2:13" x14ac:dyDescent="0.25">
      <c r="B36" s="219"/>
      <c r="C36" s="205"/>
      <c r="D36" s="220"/>
      <c r="E36" s="226"/>
      <c r="F36" s="221"/>
      <c r="G36" s="222">
        <v>0</v>
      </c>
    </row>
    <row r="37" spans="2:13" x14ac:dyDescent="0.25">
      <c r="B37" s="215"/>
      <c r="C37" s="201"/>
      <c r="D37" s="216"/>
      <c r="E37" s="236"/>
      <c r="F37" s="217"/>
      <c r="G37" s="218">
        <v>0</v>
      </c>
    </row>
    <row r="38" spans="2:13" x14ac:dyDescent="0.25">
      <c r="B38" s="219"/>
      <c r="C38" s="205"/>
      <c r="D38" s="220"/>
      <c r="E38" s="226"/>
      <c r="F38" s="221"/>
      <c r="G38" s="222">
        <v>0</v>
      </c>
    </row>
    <row r="39" spans="2:13" x14ac:dyDescent="0.25">
      <c r="B39" s="215"/>
      <c r="C39" s="201"/>
      <c r="D39" s="216"/>
      <c r="E39" s="236"/>
      <c r="F39" s="217"/>
      <c r="G39" s="218">
        <v>0</v>
      </c>
    </row>
    <row r="40" spans="2:13" x14ac:dyDescent="0.25">
      <c r="B40" s="219"/>
      <c r="C40" s="205"/>
      <c r="D40" s="220"/>
      <c r="E40" s="226"/>
      <c r="F40" s="221"/>
      <c r="G40" s="222">
        <v>0</v>
      </c>
    </row>
    <row r="41" spans="2:13" x14ac:dyDescent="0.25">
      <c r="B41" s="215"/>
      <c r="C41" s="201"/>
      <c r="D41" s="216"/>
      <c r="E41" s="236"/>
      <c r="F41" s="217"/>
      <c r="G41" s="218">
        <v>0</v>
      </c>
    </row>
    <row r="42" spans="2:13" x14ac:dyDescent="0.25">
      <c r="B42" s="219"/>
      <c r="C42" s="205"/>
      <c r="D42" s="220"/>
      <c r="E42" s="226"/>
      <c r="F42" s="221"/>
      <c r="G42" s="222">
        <v>0</v>
      </c>
    </row>
    <row r="43" spans="2:13" x14ac:dyDescent="0.25">
      <c r="B43" s="215"/>
      <c r="C43" s="201"/>
      <c r="D43" s="216"/>
      <c r="E43" s="236"/>
      <c r="F43" s="217"/>
      <c r="G43" s="218">
        <v>0</v>
      </c>
    </row>
    <row r="44" spans="2:13" x14ac:dyDescent="0.25">
      <c r="B44" s="219"/>
      <c r="C44" s="205"/>
      <c r="D44" s="220"/>
      <c r="E44" s="226"/>
      <c r="F44" s="221"/>
      <c r="G44" s="222">
        <v>0</v>
      </c>
    </row>
    <row r="45" spans="2:13" x14ac:dyDescent="0.25">
      <c r="B45" s="215"/>
      <c r="C45" s="201"/>
      <c r="D45" s="216"/>
      <c r="E45" s="236"/>
      <c r="F45" s="217"/>
      <c r="G45" s="218">
        <v>0</v>
      </c>
    </row>
    <row r="46" spans="2:13" x14ac:dyDescent="0.25">
      <c r="B46" s="219"/>
      <c r="C46" s="205"/>
      <c r="D46" s="220"/>
      <c r="E46" s="226"/>
      <c r="F46" s="221"/>
      <c r="G46" s="222">
        <v>0</v>
      </c>
    </row>
    <row r="47" spans="2:13" x14ac:dyDescent="0.25">
      <c r="B47" s="215"/>
      <c r="C47" s="201"/>
      <c r="D47" s="216"/>
      <c r="E47" s="236"/>
      <c r="F47" s="224"/>
      <c r="G47" s="218">
        <v>0</v>
      </c>
    </row>
    <row r="48" spans="2:13" x14ac:dyDescent="0.25">
      <c r="B48" s="219"/>
      <c r="C48" s="205"/>
      <c r="D48" s="220"/>
      <c r="E48" s="226"/>
      <c r="F48" s="223"/>
      <c r="G48" s="222">
        <v>0</v>
      </c>
    </row>
    <row r="49" spans="2:7" x14ac:dyDescent="0.25">
      <c r="B49" s="215"/>
      <c r="C49" s="201"/>
      <c r="D49" s="216"/>
      <c r="E49" s="236"/>
      <c r="F49" s="224"/>
      <c r="G49" s="218">
        <v>0</v>
      </c>
    </row>
    <row r="50" spans="2:7" x14ac:dyDescent="0.25">
      <c r="B50" s="219"/>
      <c r="C50" s="205"/>
      <c r="D50" s="220"/>
      <c r="E50" s="226"/>
      <c r="F50" s="223"/>
      <c r="G50" s="222">
        <v>0</v>
      </c>
    </row>
    <row r="51" spans="2:7" x14ac:dyDescent="0.25">
      <c r="B51" s="215"/>
      <c r="C51" s="201"/>
      <c r="D51" s="216"/>
      <c r="E51" s="236"/>
      <c r="F51" s="224"/>
      <c r="G51" s="218">
        <v>0</v>
      </c>
    </row>
    <row r="52" spans="2:7" x14ac:dyDescent="0.25">
      <c r="B52" s="219"/>
      <c r="C52" s="205"/>
      <c r="D52" s="220"/>
      <c r="E52" s="226"/>
      <c r="F52" s="223"/>
      <c r="G52" s="222">
        <v>0</v>
      </c>
    </row>
    <row r="53" spans="2:7" x14ac:dyDescent="0.25">
      <c r="B53" s="215"/>
      <c r="C53" s="201"/>
      <c r="D53" s="216"/>
      <c r="E53" s="236"/>
      <c r="F53" s="224"/>
      <c r="G53" s="218">
        <v>0</v>
      </c>
    </row>
    <row r="54" spans="2:7" x14ac:dyDescent="0.25">
      <c r="B54" s="219"/>
      <c r="C54" s="205"/>
      <c r="D54" s="220"/>
      <c r="E54" s="226"/>
      <c r="F54" s="223"/>
      <c r="G54" s="222">
        <v>0</v>
      </c>
    </row>
    <row r="55" spans="2:7" x14ac:dyDescent="0.25">
      <c r="B55" s="237"/>
      <c r="C55" s="210"/>
      <c r="D55" s="236"/>
      <c r="E55" s="236"/>
      <c r="F55" s="231"/>
      <c r="G55" s="218">
        <v>0</v>
      </c>
    </row>
    <row r="56" spans="2:7" x14ac:dyDescent="0.25">
      <c r="C56" s="113"/>
      <c r="D56" s="113"/>
      <c r="E56" s="113"/>
      <c r="F56" s="114" t="s">
        <v>17</v>
      </c>
      <c r="G56" s="234">
        <f>SUM(G17:G55)</f>
        <v>0</v>
      </c>
    </row>
  </sheetData>
  <sheetProtection algorithmName="SHA-512" hashValue="/QK1WbS8BwsPGz32MPUFeQ15MxcRRERjpSvKu08rtcwNjqOpHL4e27qZGQnhkRG/oneVnFr7PEkQSLWWz1Bz9w==" saltValue="v54yX3TcCi/k4v2OTgUTMw==" spinCount="100000" sheet="1" objects="1" scenarios="1" formatCells="0" formatColumns="0" formatRows="0" insertRows="0" insertHyperlinks="0" deleteRows="0" sort="0"/>
  <mergeCells count="1">
    <mergeCell ref="I16:M19"/>
  </mergeCells>
  <dataValidations count="1">
    <dataValidation type="list" allowBlank="1" showInputMessage="1" showErrorMessage="1" sqref="E17:E55" xr:uid="{2398E14A-C2F3-414F-B122-047410418821}">
      <formula1>$B$6:$B$12</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8CB8CC98-8E19-48AC-ACE6-EFA375E39D11}">
          <x14:formula1>
            <xm:f>'Active Summary'!$F$11:$F$14</xm:f>
          </x14:formula1>
          <xm:sqref>D17:D55</xm:sqref>
        </x14:dataValidation>
        <x14:dataValidation type="list" allowBlank="1" showInputMessage="1" showErrorMessage="1" xr:uid="{11A081EB-CFE3-404F-8804-B92D350FB60D}">
          <x14:formula1>
            <xm:f>'Active Summary'!$J$11:$J$13</xm:f>
          </x14:formula1>
          <xm:sqref>C17:C55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74B9E-C08E-4CDE-86BC-94245A1F24E6}">
  <sheetPr>
    <tabColor rgb="FFFFC000"/>
  </sheetPr>
  <dimension ref="B1:AB187"/>
  <sheetViews>
    <sheetView showGridLines="0" zoomScale="80" zoomScaleNormal="80" workbookViewId="0">
      <selection activeCell="J158" sqref="J158"/>
    </sheetView>
  </sheetViews>
  <sheetFormatPr defaultColWidth="8.7109375" defaultRowHeight="15" customHeight="1" x14ac:dyDescent="0.25"/>
  <cols>
    <col min="1" max="1" width="5.85546875" style="5" customWidth="1"/>
    <col min="2" max="2" width="44.140625" style="5" customWidth="1"/>
    <col min="3" max="3" width="38.85546875" style="5" customWidth="1"/>
    <col min="4" max="4" width="20.5703125" style="5" customWidth="1"/>
    <col min="5" max="5" width="18.140625" style="5" customWidth="1"/>
    <col min="6" max="6" width="25.7109375" style="5" customWidth="1"/>
    <col min="7" max="8" width="43.5703125" style="5" customWidth="1"/>
    <col min="9" max="9" width="10.5703125" style="5" customWidth="1"/>
    <col min="10" max="10" width="25.140625" style="5" customWidth="1"/>
    <col min="11" max="11" width="38.140625" style="5" customWidth="1"/>
    <col min="12" max="12" width="16.85546875" style="5" customWidth="1"/>
    <col min="13" max="13" width="12.7109375" style="5" customWidth="1"/>
    <col min="14" max="14" width="25.5703125" style="5" customWidth="1"/>
    <col min="15" max="15" width="30.42578125" style="5" customWidth="1"/>
    <col min="16" max="17" width="20.42578125" style="5" customWidth="1"/>
    <col min="18" max="18" width="22.28515625" style="5" customWidth="1"/>
    <col min="19" max="19" width="39.28515625" style="5" customWidth="1"/>
    <col min="20" max="20" width="22.5703125" style="5" customWidth="1"/>
    <col min="21" max="21" width="9.140625" style="5"/>
    <col min="22" max="22" width="22.5703125" style="5" customWidth="1"/>
    <col min="23" max="24" width="8.7109375" style="5"/>
    <col min="25" max="25" width="17.5703125" style="5" customWidth="1"/>
    <col min="26" max="16384" width="8.7109375" style="5"/>
  </cols>
  <sheetData>
    <row r="1" spans="2:28" ht="14.25" customHeight="1" thickBot="1" x14ac:dyDescent="0.6">
      <c r="B1" s="4"/>
      <c r="C1" s="4"/>
      <c r="D1" s="4"/>
      <c r="E1" s="4"/>
      <c r="F1" s="4"/>
      <c r="G1" s="4"/>
      <c r="H1" s="4"/>
      <c r="I1" s="62"/>
      <c r="J1" s="62"/>
      <c r="K1" s="62"/>
      <c r="L1" s="62"/>
      <c r="M1" s="62"/>
      <c r="N1" s="62"/>
      <c r="O1" s="4"/>
      <c r="P1" s="4"/>
      <c r="Q1" s="4"/>
      <c r="R1" s="4"/>
      <c r="S1" s="4"/>
    </row>
    <row r="2" spans="2:28" ht="66" customHeight="1" thickBot="1" x14ac:dyDescent="0.6">
      <c r="B2" s="4" t="s">
        <v>83</v>
      </c>
      <c r="D2" s="60" t="s">
        <v>129</v>
      </c>
      <c r="E2" s="81">
        <v>45894</v>
      </c>
      <c r="F2" s="6" t="s">
        <v>38</v>
      </c>
      <c r="G2" s="7" t="s">
        <v>39</v>
      </c>
      <c r="H2" s="8" t="s">
        <v>40</v>
      </c>
      <c r="I2" s="63" t="s">
        <v>41</v>
      </c>
      <c r="J2" s="10" t="s">
        <v>42</v>
      </c>
      <c r="L2" s="62"/>
      <c r="M2" s="62"/>
      <c r="N2" s="62"/>
      <c r="O2" s="4"/>
      <c r="P2" s="4"/>
      <c r="Q2" s="4"/>
      <c r="R2" s="4"/>
      <c r="S2" s="4"/>
    </row>
    <row r="3" spans="2:28" ht="15" customHeight="1" x14ac:dyDescent="0.55000000000000004">
      <c r="B3" s="4"/>
      <c r="C3" s="11"/>
      <c r="D3" s="12"/>
      <c r="E3" s="1"/>
      <c r="F3" s="1"/>
      <c r="G3" s="4"/>
      <c r="H3" s="4"/>
      <c r="I3" s="62"/>
      <c r="J3" s="62"/>
      <c r="K3" s="62"/>
      <c r="L3" s="62"/>
      <c r="M3" s="62"/>
      <c r="N3" s="62"/>
      <c r="O3" s="4"/>
      <c r="P3" s="4"/>
      <c r="Q3" s="4"/>
      <c r="R3" s="4"/>
      <c r="S3" s="4"/>
    </row>
    <row r="4" spans="2:28" ht="66" customHeight="1" x14ac:dyDescent="0.55000000000000004">
      <c r="B4" s="154" t="s">
        <v>67</v>
      </c>
      <c r="C4" s="154"/>
      <c r="D4" s="154"/>
      <c r="E4" s="154"/>
      <c r="F4" s="154"/>
      <c r="G4" s="4"/>
      <c r="H4" s="4"/>
      <c r="I4" s="62"/>
      <c r="J4" s="62"/>
      <c r="K4" s="62"/>
      <c r="L4" s="62"/>
      <c r="M4" s="62"/>
      <c r="N4" s="62"/>
      <c r="O4" s="4"/>
      <c r="P4" s="4"/>
      <c r="Q4" s="4"/>
      <c r="R4" s="4"/>
      <c r="S4" s="4"/>
    </row>
    <row r="5" spans="2:28" ht="66" customHeight="1" x14ac:dyDescent="0.55000000000000004">
      <c r="B5" s="154"/>
      <c r="C5" s="154"/>
      <c r="D5" s="154"/>
      <c r="E5" s="154"/>
      <c r="F5" s="154"/>
      <c r="G5" s="4"/>
      <c r="H5" s="4"/>
      <c r="I5" s="62"/>
      <c r="J5" s="62"/>
      <c r="K5" s="62"/>
      <c r="L5" s="62"/>
      <c r="M5" s="62"/>
      <c r="N5" s="62"/>
      <c r="O5" s="4"/>
      <c r="P5" s="4"/>
      <c r="Q5" s="4"/>
      <c r="R5" s="4"/>
      <c r="S5" s="4"/>
    </row>
    <row r="6" spans="2:28" ht="15" customHeight="1" x14ac:dyDescent="0.25">
      <c r="I6" s="62"/>
      <c r="J6" s="62"/>
      <c r="K6" s="62"/>
      <c r="L6" s="62"/>
      <c r="M6" s="62"/>
      <c r="N6" s="17"/>
      <c r="T6" s="18"/>
      <c r="U6" s="18"/>
      <c r="V6" s="18"/>
      <c r="W6" s="18"/>
      <c r="X6" s="18"/>
      <c r="Y6" s="18"/>
      <c r="Z6" s="18"/>
      <c r="AA6" s="18"/>
      <c r="AB6" s="18"/>
    </row>
    <row r="7" spans="2:28" ht="18.75" x14ac:dyDescent="0.3">
      <c r="B7" s="115" t="s">
        <v>80</v>
      </c>
      <c r="C7" s="116"/>
      <c r="D7" s="116"/>
      <c r="E7" s="116"/>
      <c r="F7" s="116"/>
      <c r="G7" s="116"/>
      <c r="H7" s="116"/>
      <c r="I7" s="64"/>
      <c r="J7" s="117" t="s">
        <v>79</v>
      </c>
      <c r="K7" s="118"/>
      <c r="L7" s="118"/>
      <c r="M7" s="118"/>
      <c r="N7" s="118"/>
      <c r="O7" s="116"/>
      <c r="P7" s="116"/>
      <c r="Q7" s="116"/>
      <c r="T7" s="18"/>
      <c r="U7" s="18"/>
      <c r="V7" s="18"/>
      <c r="W7" s="18"/>
      <c r="X7" s="18"/>
      <c r="Y7" s="18"/>
      <c r="Z7" s="18"/>
      <c r="AA7" s="18"/>
      <c r="AB7" s="18"/>
    </row>
    <row r="8" spans="2:28" ht="60" x14ac:dyDescent="0.25">
      <c r="B8" s="65" t="s">
        <v>21</v>
      </c>
      <c r="C8" s="66" t="s">
        <v>20</v>
      </c>
      <c r="D8" s="67" t="s">
        <v>22</v>
      </c>
      <c r="E8" s="65" t="s">
        <v>46</v>
      </c>
      <c r="F8" s="68" t="s">
        <v>60</v>
      </c>
      <c r="G8" s="69" t="s">
        <v>32</v>
      </c>
      <c r="H8" s="70" t="s">
        <v>23</v>
      </c>
      <c r="I8" s="71"/>
      <c r="J8" s="119" t="s">
        <v>48</v>
      </c>
      <c r="K8" s="120" t="s">
        <v>131</v>
      </c>
      <c r="L8" s="121" t="s">
        <v>49</v>
      </c>
      <c r="M8" s="122" t="s">
        <v>50</v>
      </c>
      <c r="N8" s="123" t="s">
        <v>58</v>
      </c>
      <c r="O8" s="124" t="s">
        <v>128</v>
      </c>
      <c r="P8" s="67" t="s">
        <v>24</v>
      </c>
      <c r="Q8" s="125" t="s">
        <v>51</v>
      </c>
      <c r="T8" s="18"/>
      <c r="U8" s="152"/>
      <c r="V8" s="152"/>
      <c r="W8" s="18"/>
      <c r="X8" s="18"/>
      <c r="Y8" s="18"/>
      <c r="Z8" s="18"/>
      <c r="AA8" s="18"/>
      <c r="AB8" s="18"/>
    </row>
    <row r="9" spans="2:28" ht="17.100000000000001" customHeight="1" x14ac:dyDescent="0.25">
      <c r="B9" s="200"/>
      <c r="C9" s="201"/>
      <c r="D9" s="202"/>
      <c r="E9" s="203">
        <v>0</v>
      </c>
      <c r="F9" s="75">
        <f>IFERROR(IF(E9&lt;&gt;"",E9*VLOOKUP(D9,'Active Summary'!$K$11:$L$17,2,0),0), 0)</f>
        <v>0</v>
      </c>
      <c r="G9" s="213"/>
      <c r="H9" s="213"/>
      <c r="I9" s="76"/>
      <c r="J9" s="248"/>
      <c r="K9" s="249"/>
      <c r="L9" s="250"/>
      <c r="M9" s="250"/>
      <c r="N9" s="251" t="s">
        <v>56</v>
      </c>
      <c r="O9" s="252"/>
      <c r="P9" s="253"/>
      <c r="Q9" s="215"/>
      <c r="T9" s="18"/>
      <c r="U9" s="18"/>
      <c r="V9" s="18"/>
      <c r="W9" s="18"/>
      <c r="X9" s="18"/>
      <c r="Y9" s="18"/>
      <c r="Z9" s="18"/>
      <c r="AA9" s="18"/>
      <c r="AB9" s="18"/>
    </row>
    <row r="10" spans="2:28" ht="21.95" customHeight="1" x14ac:dyDescent="0.25">
      <c r="B10" s="204"/>
      <c r="C10" s="205"/>
      <c r="D10" s="206"/>
      <c r="E10" s="207">
        <v>0</v>
      </c>
      <c r="F10" s="77">
        <f>IFERROR(IF(E10&lt;&gt;"",E10*VLOOKUP(D10,'Active Summary'!$K$11:$L$17,2,0),0), 0)</f>
        <v>0</v>
      </c>
      <c r="G10" s="214"/>
      <c r="H10" s="214"/>
      <c r="I10" s="76"/>
      <c r="J10" s="254"/>
      <c r="K10" s="255"/>
      <c r="L10" s="256"/>
      <c r="M10" s="256"/>
      <c r="N10" s="251" t="s">
        <v>56</v>
      </c>
      <c r="O10" s="257"/>
      <c r="P10" s="258"/>
      <c r="Q10" s="219"/>
      <c r="T10" s="18"/>
      <c r="U10" s="78"/>
      <c r="V10" s="18"/>
      <c r="W10" s="18"/>
      <c r="X10" s="18"/>
      <c r="Y10" s="18"/>
      <c r="Z10" s="18"/>
      <c r="AA10" s="18"/>
      <c r="AB10" s="18"/>
    </row>
    <row r="11" spans="2:28" ht="21.95" customHeight="1" x14ac:dyDescent="0.25">
      <c r="B11" s="208"/>
      <c r="C11" s="201"/>
      <c r="D11" s="202"/>
      <c r="E11" s="203">
        <v>0</v>
      </c>
      <c r="F11" s="75">
        <f>IFERROR(IF(E11&lt;&gt;"",E11*VLOOKUP(D11,'Active Summary'!$K$11:$L$17,2,0),0), 0)</f>
        <v>0</v>
      </c>
      <c r="G11" s="213"/>
      <c r="H11" s="213"/>
      <c r="I11" s="76"/>
      <c r="J11" s="248"/>
      <c r="K11" s="249"/>
      <c r="L11" s="250"/>
      <c r="M11" s="250"/>
      <c r="N11" s="251" t="s">
        <v>56</v>
      </c>
      <c r="O11" s="252"/>
      <c r="P11" s="253"/>
      <c r="Q11" s="215"/>
      <c r="T11" s="18"/>
      <c r="U11" s="79"/>
      <c r="V11" s="18"/>
      <c r="W11" s="18"/>
      <c r="X11" s="18"/>
      <c r="Y11" s="18"/>
      <c r="Z11" s="18"/>
      <c r="AA11" s="18"/>
      <c r="AB11" s="18"/>
    </row>
    <row r="12" spans="2:28" ht="15.95" customHeight="1" x14ac:dyDescent="0.25">
      <c r="B12" s="204"/>
      <c r="C12" s="205"/>
      <c r="D12" s="206"/>
      <c r="E12" s="207">
        <v>0</v>
      </c>
      <c r="F12" s="77">
        <f>IFERROR(IF(E12&lt;&gt;"",E12*VLOOKUP(D12,'Active Summary'!$K$11:$L$17,2,0),0), 0)</f>
        <v>0</v>
      </c>
      <c r="G12" s="214"/>
      <c r="H12" s="214"/>
      <c r="I12" s="76"/>
      <c r="J12" s="254"/>
      <c r="K12" s="255"/>
      <c r="L12" s="256"/>
      <c r="M12" s="256"/>
      <c r="N12" s="251" t="s">
        <v>56</v>
      </c>
      <c r="O12" s="257"/>
      <c r="P12" s="258"/>
      <c r="Q12" s="219"/>
      <c r="T12" s="18"/>
      <c r="U12" s="18"/>
      <c r="V12" s="18"/>
      <c r="W12" s="18"/>
      <c r="X12" s="18"/>
      <c r="Y12" s="18"/>
      <c r="Z12" s="18"/>
      <c r="AA12" s="18"/>
      <c r="AB12" s="18"/>
    </row>
    <row r="13" spans="2:28" ht="15.95" customHeight="1" x14ac:dyDescent="0.25">
      <c r="B13" s="208"/>
      <c r="C13" s="201"/>
      <c r="D13" s="202"/>
      <c r="E13" s="203">
        <v>0</v>
      </c>
      <c r="F13" s="75">
        <f>IFERROR(IF(E13&lt;&gt;"",E13*VLOOKUP(D13,'Active Summary'!$K$11:$L$17,2,0),0), 0)</f>
        <v>0</v>
      </c>
      <c r="G13" s="213"/>
      <c r="H13" s="213"/>
      <c r="I13" s="76"/>
      <c r="J13" s="248"/>
      <c r="K13" s="249"/>
      <c r="L13" s="250"/>
      <c r="M13" s="250"/>
      <c r="N13" s="251" t="s">
        <v>56</v>
      </c>
      <c r="O13" s="252"/>
      <c r="P13" s="253"/>
      <c r="Q13" s="215"/>
      <c r="T13" s="18"/>
      <c r="U13" s="18"/>
      <c r="V13" s="18"/>
      <c r="W13" s="18"/>
      <c r="X13" s="18"/>
      <c r="Y13" s="18"/>
      <c r="Z13" s="18"/>
      <c r="AA13" s="18"/>
      <c r="AB13" s="18"/>
    </row>
    <row r="14" spans="2:28" x14ac:dyDescent="0.25">
      <c r="B14" s="204"/>
      <c r="C14" s="205"/>
      <c r="D14" s="206"/>
      <c r="E14" s="207">
        <v>0</v>
      </c>
      <c r="F14" s="77">
        <f>IFERROR(IF(E14&lt;&gt;"",E14*VLOOKUP(D14,'Active Summary'!$K$11:$L$17,2,0),0), 0)</f>
        <v>0</v>
      </c>
      <c r="G14" s="214"/>
      <c r="H14" s="214"/>
      <c r="I14" s="76"/>
      <c r="J14" s="254"/>
      <c r="K14" s="255"/>
      <c r="L14" s="256"/>
      <c r="M14" s="256"/>
      <c r="N14" s="251" t="s">
        <v>56</v>
      </c>
      <c r="O14" s="257"/>
      <c r="P14" s="258"/>
      <c r="Q14" s="219"/>
      <c r="T14" s="18"/>
      <c r="U14" s="18"/>
      <c r="V14" s="18"/>
      <c r="W14" s="18"/>
      <c r="X14" s="18"/>
      <c r="Y14" s="18"/>
      <c r="Z14" s="18"/>
      <c r="AA14" s="18"/>
      <c r="AB14" s="18"/>
    </row>
    <row r="15" spans="2:28" ht="21" customHeight="1" x14ac:dyDescent="0.25">
      <c r="B15" s="208"/>
      <c r="C15" s="201"/>
      <c r="D15" s="202"/>
      <c r="E15" s="203">
        <v>0</v>
      </c>
      <c r="F15" s="75">
        <f>IFERROR(IF(E15&lt;&gt;"",E15*VLOOKUP(D15,'Active Summary'!$K$11:$L$17,2,0),0), 0)</f>
        <v>0</v>
      </c>
      <c r="G15" s="213"/>
      <c r="H15" s="213"/>
      <c r="I15" s="76"/>
      <c r="J15" s="248"/>
      <c r="K15" s="249"/>
      <c r="L15" s="250"/>
      <c r="M15" s="250"/>
      <c r="N15" s="251" t="s">
        <v>56</v>
      </c>
      <c r="O15" s="252"/>
      <c r="P15" s="253"/>
      <c r="Q15" s="215"/>
      <c r="T15" s="18"/>
      <c r="U15" s="18"/>
      <c r="V15" s="18"/>
      <c r="W15" s="18"/>
      <c r="X15" s="18"/>
      <c r="Y15" s="18"/>
      <c r="Z15" s="18"/>
      <c r="AA15" s="18"/>
      <c r="AB15" s="18"/>
    </row>
    <row r="16" spans="2:28" x14ac:dyDescent="0.25">
      <c r="B16" s="204"/>
      <c r="C16" s="205"/>
      <c r="D16" s="206"/>
      <c r="E16" s="207">
        <v>0</v>
      </c>
      <c r="F16" s="77">
        <f>IFERROR(IF(E16&lt;&gt;"",E16*VLOOKUP(D16,'Active Summary'!$K$11:$L$17,2,0),0), 0)</f>
        <v>0</v>
      </c>
      <c r="G16" s="214"/>
      <c r="H16" s="214"/>
      <c r="I16" s="76"/>
      <c r="J16" s="254"/>
      <c r="K16" s="255"/>
      <c r="L16" s="256"/>
      <c r="M16" s="256"/>
      <c r="N16" s="251" t="s">
        <v>56</v>
      </c>
      <c r="O16" s="257"/>
      <c r="P16" s="258"/>
      <c r="Q16" s="219"/>
      <c r="T16" s="18"/>
      <c r="U16" s="18"/>
      <c r="V16" s="18"/>
      <c r="W16" s="18"/>
      <c r="X16" s="18"/>
      <c r="Y16" s="18"/>
      <c r="Z16" s="18"/>
      <c r="AA16" s="18"/>
      <c r="AB16" s="18"/>
    </row>
    <row r="17" spans="2:28" x14ac:dyDescent="0.25">
      <c r="B17" s="208"/>
      <c r="C17" s="201"/>
      <c r="D17" s="202"/>
      <c r="E17" s="203">
        <v>0</v>
      </c>
      <c r="F17" s="75">
        <f>IFERROR(IF(E17&lt;&gt;"",E17*VLOOKUP(D17,'Active Summary'!$K$11:$L$17,2,0),0), 0)</f>
        <v>0</v>
      </c>
      <c r="G17" s="213"/>
      <c r="H17" s="213"/>
      <c r="I17" s="76"/>
      <c r="J17" s="248"/>
      <c r="K17" s="249"/>
      <c r="L17" s="250"/>
      <c r="M17" s="250"/>
      <c r="N17" s="251" t="s">
        <v>56</v>
      </c>
      <c r="O17" s="252"/>
      <c r="P17" s="253"/>
      <c r="Q17" s="215"/>
      <c r="T17" s="18"/>
      <c r="U17" s="18"/>
      <c r="V17" s="18"/>
      <c r="W17" s="18"/>
      <c r="X17" s="18"/>
      <c r="Y17" s="18"/>
      <c r="Z17" s="18"/>
      <c r="AA17" s="18"/>
      <c r="AB17" s="18"/>
    </row>
    <row r="18" spans="2:28" x14ac:dyDescent="0.25">
      <c r="B18" s="204"/>
      <c r="C18" s="205"/>
      <c r="D18" s="206"/>
      <c r="E18" s="207">
        <v>0</v>
      </c>
      <c r="F18" s="77">
        <f>IFERROR(IF(E18&lt;&gt;"",E18*VLOOKUP(D18,'Active Summary'!$K$11:$L$17,2,0),0), 0)</f>
        <v>0</v>
      </c>
      <c r="G18" s="214"/>
      <c r="H18" s="214"/>
      <c r="I18" s="76"/>
      <c r="J18" s="254"/>
      <c r="K18" s="255"/>
      <c r="L18" s="256"/>
      <c r="M18" s="256"/>
      <c r="N18" s="251" t="s">
        <v>56</v>
      </c>
      <c r="O18" s="257"/>
      <c r="P18" s="258"/>
      <c r="Q18" s="219"/>
      <c r="T18" s="18"/>
      <c r="U18" s="18"/>
      <c r="V18" s="18"/>
      <c r="W18" s="18"/>
      <c r="X18" s="18"/>
      <c r="Y18" s="18"/>
      <c r="Z18" s="18"/>
      <c r="AA18" s="18"/>
      <c r="AB18" s="18"/>
    </row>
    <row r="19" spans="2:28" x14ac:dyDescent="0.25">
      <c r="B19" s="208"/>
      <c r="C19" s="201"/>
      <c r="D19" s="202"/>
      <c r="E19" s="203">
        <v>0</v>
      </c>
      <c r="F19" s="75">
        <f>IFERROR(IF(E19&lt;&gt;"",E19*VLOOKUP(D19,'Active Summary'!$K$11:$L$17,2,0),0), 0)</f>
        <v>0</v>
      </c>
      <c r="G19" s="213"/>
      <c r="H19" s="213"/>
      <c r="I19" s="76"/>
      <c r="J19" s="248"/>
      <c r="K19" s="249"/>
      <c r="L19" s="250"/>
      <c r="M19" s="250"/>
      <c r="N19" s="251" t="s">
        <v>56</v>
      </c>
      <c r="O19" s="252"/>
      <c r="P19" s="253"/>
      <c r="Q19" s="215"/>
      <c r="T19" s="18"/>
      <c r="U19" s="18"/>
      <c r="V19" s="18"/>
      <c r="W19" s="18"/>
      <c r="X19" s="18"/>
      <c r="Y19" s="18"/>
      <c r="Z19" s="18"/>
      <c r="AA19" s="18"/>
      <c r="AB19" s="18"/>
    </row>
    <row r="20" spans="2:28" x14ac:dyDescent="0.25">
      <c r="B20" s="204"/>
      <c r="C20" s="205"/>
      <c r="D20" s="206"/>
      <c r="E20" s="207">
        <v>0</v>
      </c>
      <c r="F20" s="77">
        <f>IFERROR(IF(E20&lt;&gt;"",E20*VLOOKUP(D20,'Active Summary'!$K$11:$L$17,2,0),0), 0)</f>
        <v>0</v>
      </c>
      <c r="G20" s="214"/>
      <c r="H20" s="214"/>
      <c r="I20" s="76"/>
      <c r="J20" s="254"/>
      <c r="K20" s="255"/>
      <c r="L20" s="256"/>
      <c r="M20" s="256"/>
      <c r="N20" s="251" t="s">
        <v>56</v>
      </c>
      <c r="O20" s="257"/>
      <c r="P20" s="258"/>
      <c r="Q20" s="219"/>
      <c r="T20" s="18"/>
      <c r="U20" s="18"/>
      <c r="V20" s="18"/>
      <c r="W20" s="18"/>
      <c r="X20" s="18"/>
      <c r="Y20" s="18"/>
      <c r="Z20" s="18"/>
      <c r="AA20" s="18"/>
      <c r="AB20" s="18"/>
    </row>
    <row r="21" spans="2:28" x14ac:dyDescent="0.25">
      <c r="B21" s="208"/>
      <c r="C21" s="201"/>
      <c r="D21" s="202"/>
      <c r="E21" s="203">
        <v>0</v>
      </c>
      <c r="F21" s="75">
        <f>IFERROR(IF(E21&lt;&gt;"",E21*VLOOKUP(D21,'Active Summary'!$K$11:$L$17,2,0),0), 0)</f>
        <v>0</v>
      </c>
      <c r="G21" s="213"/>
      <c r="H21" s="213"/>
      <c r="I21" s="76"/>
      <c r="J21" s="248"/>
      <c r="K21" s="249"/>
      <c r="L21" s="250"/>
      <c r="M21" s="250"/>
      <c r="N21" s="251" t="s">
        <v>56</v>
      </c>
      <c r="O21" s="252"/>
      <c r="P21" s="253"/>
      <c r="Q21" s="215"/>
      <c r="T21" s="18"/>
      <c r="U21" s="18"/>
      <c r="V21" s="18"/>
      <c r="W21" s="18"/>
      <c r="X21" s="18"/>
      <c r="Y21" s="18"/>
      <c r="Z21" s="18"/>
      <c r="AA21" s="18"/>
      <c r="AB21" s="18"/>
    </row>
    <row r="22" spans="2:28" x14ac:dyDescent="0.25">
      <c r="B22" s="204"/>
      <c r="C22" s="205"/>
      <c r="D22" s="206"/>
      <c r="E22" s="207">
        <v>0</v>
      </c>
      <c r="F22" s="77">
        <f>IFERROR(IF(E22&lt;&gt;"",E22*VLOOKUP(D22,'Active Summary'!$K$11:$L$17,2,0),0), 0)</f>
        <v>0</v>
      </c>
      <c r="G22" s="214"/>
      <c r="H22" s="214"/>
      <c r="I22" s="76"/>
      <c r="J22" s="254"/>
      <c r="K22" s="255"/>
      <c r="L22" s="256"/>
      <c r="M22" s="256"/>
      <c r="N22" s="251" t="s">
        <v>56</v>
      </c>
      <c r="O22" s="257"/>
      <c r="P22" s="258"/>
      <c r="Q22" s="219"/>
      <c r="T22" s="18"/>
      <c r="U22" s="18"/>
      <c r="V22" s="18"/>
      <c r="W22" s="18"/>
      <c r="X22" s="18"/>
      <c r="Y22" s="18"/>
      <c r="Z22" s="18"/>
      <c r="AA22" s="18"/>
      <c r="AB22" s="18"/>
    </row>
    <row r="23" spans="2:28" x14ac:dyDescent="0.25">
      <c r="B23" s="208"/>
      <c r="C23" s="201"/>
      <c r="D23" s="202"/>
      <c r="E23" s="203">
        <v>0</v>
      </c>
      <c r="F23" s="75">
        <f>IFERROR(IF(E23&lt;&gt;"",E23*VLOOKUP(D23,'Active Summary'!$K$11:$L$17,2,0),0), 0)</f>
        <v>0</v>
      </c>
      <c r="G23" s="213"/>
      <c r="H23" s="213"/>
      <c r="I23" s="76"/>
      <c r="J23" s="248"/>
      <c r="K23" s="249"/>
      <c r="L23" s="250"/>
      <c r="M23" s="250"/>
      <c r="N23" s="251" t="s">
        <v>56</v>
      </c>
      <c r="O23" s="252"/>
      <c r="P23" s="253"/>
      <c r="Q23" s="215"/>
      <c r="T23" s="18"/>
      <c r="U23" s="18"/>
      <c r="V23" s="18"/>
      <c r="W23" s="18"/>
      <c r="X23" s="18"/>
      <c r="Y23" s="18"/>
      <c r="Z23" s="18"/>
      <c r="AA23" s="18"/>
      <c r="AB23" s="18"/>
    </row>
    <row r="24" spans="2:28" x14ac:dyDescent="0.25">
      <c r="B24" s="204"/>
      <c r="C24" s="205"/>
      <c r="D24" s="206"/>
      <c r="E24" s="207">
        <v>0</v>
      </c>
      <c r="F24" s="77">
        <f>IFERROR(IF(E24&lt;&gt;"",E24*VLOOKUP(D24,'Active Summary'!$K$11:$L$17,2,0),0), 0)</f>
        <v>0</v>
      </c>
      <c r="G24" s="214"/>
      <c r="H24" s="214"/>
      <c r="I24" s="76"/>
      <c r="J24" s="254"/>
      <c r="K24" s="255"/>
      <c r="L24" s="256"/>
      <c r="M24" s="256"/>
      <c r="N24" s="251" t="s">
        <v>56</v>
      </c>
      <c r="O24" s="257"/>
      <c r="P24" s="258"/>
      <c r="Q24" s="219"/>
      <c r="T24" s="18"/>
      <c r="U24" s="18"/>
      <c r="V24" s="18"/>
      <c r="W24" s="18"/>
      <c r="X24" s="18"/>
      <c r="Y24" s="18"/>
      <c r="Z24" s="18"/>
      <c r="AA24" s="18"/>
      <c r="AB24" s="18"/>
    </row>
    <row r="25" spans="2:28" x14ac:dyDescent="0.25">
      <c r="B25" s="208"/>
      <c r="C25" s="201"/>
      <c r="D25" s="202"/>
      <c r="E25" s="203">
        <v>0</v>
      </c>
      <c r="F25" s="75">
        <f>IFERROR(IF(E25&lt;&gt;"",E25*VLOOKUP(D25,'Active Summary'!$K$11:$L$17,2,0),0), 0)</f>
        <v>0</v>
      </c>
      <c r="G25" s="213"/>
      <c r="H25" s="213"/>
      <c r="I25" s="76"/>
      <c r="J25" s="248"/>
      <c r="K25" s="249"/>
      <c r="L25" s="250"/>
      <c r="M25" s="250"/>
      <c r="N25" s="251" t="s">
        <v>56</v>
      </c>
      <c r="O25" s="252"/>
      <c r="P25" s="253"/>
      <c r="Q25" s="215"/>
      <c r="T25" s="18"/>
      <c r="U25" s="18"/>
      <c r="V25" s="18"/>
      <c r="W25" s="18"/>
      <c r="X25" s="18"/>
      <c r="Y25" s="18"/>
      <c r="Z25" s="18"/>
      <c r="AA25" s="18"/>
      <c r="AB25" s="18"/>
    </row>
    <row r="26" spans="2:28" x14ac:dyDescent="0.25">
      <c r="B26" s="204"/>
      <c r="C26" s="205"/>
      <c r="D26" s="206"/>
      <c r="E26" s="207">
        <v>0</v>
      </c>
      <c r="F26" s="77">
        <f>IFERROR(IF(E26&lt;&gt;"",E26*VLOOKUP(D26,'Active Summary'!$K$11:$L$17,2,0),0), 0)</f>
        <v>0</v>
      </c>
      <c r="G26" s="214"/>
      <c r="H26" s="214"/>
      <c r="I26" s="76"/>
      <c r="J26" s="254"/>
      <c r="K26" s="255"/>
      <c r="L26" s="256"/>
      <c r="M26" s="256"/>
      <c r="N26" s="251" t="s">
        <v>56</v>
      </c>
      <c r="O26" s="257"/>
      <c r="P26" s="258"/>
      <c r="Q26" s="219"/>
      <c r="T26" s="18"/>
      <c r="U26" s="18"/>
      <c r="V26" s="18"/>
      <c r="W26" s="18"/>
      <c r="X26" s="18"/>
      <c r="Y26" s="18"/>
      <c r="Z26" s="18"/>
      <c r="AA26" s="18"/>
      <c r="AB26" s="18"/>
    </row>
    <row r="27" spans="2:28" x14ac:dyDescent="0.25">
      <c r="B27" s="208"/>
      <c r="C27" s="201"/>
      <c r="D27" s="202"/>
      <c r="E27" s="203">
        <v>0</v>
      </c>
      <c r="F27" s="75">
        <f>IFERROR(IF(E27&lt;&gt;"",E27*VLOOKUP(D27,'Active Summary'!$K$11:$L$17,2,0),0), 0)</f>
        <v>0</v>
      </c>
      <c r="G27" s="213"/>
      <c r="H27" s="213"/>
      <c r="I27" s="76"/>
      <c r="J27" s="248"/>
      <c r="K27" s="249"/>
      <c r="L27" s="250"/>
      <c r="M27" s="250"/>
      <c r="N27" s="251" t="s">
        <v>56</v>
      </c>
      <c r="O27" s="252"/>
      <c r="P27" s="253"/>
      <c r="Q27" s="215"/>
      <c r="T27" s="18"/>
      <c r="U27" s="18"/>
      <c r="V27" s="18"/>
      <c r="W27" s="18"/>
      <c r="X27" s="18"/>
      <c r="Y27" s="18"/>
      <c r="Z27" s="18"/>
      <c r="AA27" s="18"/>
      <c r="AB27" s="18"/>
    </row>
    <row r="28" spans="2:28" x14ac:dyDescent="0.25">
      <c r="B28" s="204"/>
      <c r="C28" s="205"/>
      <c r="D28" s="206"/>
      <c r="E28" s="207">
        <v>0</v>
      </c>
      <c r="F28" s="77">
        <f>IFERROR(IF(E28&lt;&gt;"",E28*VLOOKUP(D28,'Active Summary'!$K$11:$L$17,2,0),0), 0)</f>
        <v>0</v>
      </c>
      <c r="G28" s="214"/>
      <c r="H28" s="214"/>
      <c r="I28" s="76"/>
      <c r="J28" s="254"/>
      <c r="K28" s="255"/>
      <c r="L28" s="256"/>
      <c r="M28" s="256"/>
      <c r="N28" s="251" t="s">
        <v>56</v>
      </c>
      <c r="O28" s="257"/>
      <c r="P28" s="258"/>
      <c r="Q28" s="219"/>
      <c r="T28" s="18"/>
      <c r="U28" s="18"/>
      <c r="V28" s="18"/>
      <c r="W28" s="18"/>
      <c r="X28" s="18"/>
      <c r="Y28" s="18"/>
      <c r="Z28" s="18"/>
      <c r="AA28" s="18"/>
      <c r="AB28" s="18"/>
    </row>
    <row r="29" spans="2:28" x14ac:dyDescent="0.25">
      <c r="B29" s="208"/>
      <c r="C29" s="201"/>
      <c r="D29" s="202"/>
      <c r="E29" s="203">
        <v>0</v>
      </c>
      <c r="F29" s="75">
        <f>IFERROR(IF(E29&lt;&gt;"",E29*VLOOKUP(D29,'Active Summary'!$K$11:$L$17,2,0),0), 0)</f>
        <v>0</v>
      </c>
      <c r="G29" s="213"/>
      <c r="H29" s="213"/>
      <c r="I29" s="76"/>
      <c r="J29" s="248"/>
      <c r="K29" s="249"/>
      <c r="L29" s="250"/>
      <c r="M29" s="250"/>
      <c r="N29" s="251" t="s">
        <v>56</v>
      </c>
      <c r="O29" s="252"/>
      <c r="P29" s="253"/>
      <c r="Q29" s="215"/>
      <c r="T29" s="18"/>
      <c r="U29" s="18"/>
      <c r="V29" s="18"/>
      <c r="W29" s="18"/>
      <c r="X29" s="18"/>
      <c r="Y29" s="18"/>
      <c r="Z29" s="18"/>
      <c r="AA29" s="18"/>
      <c r="AB29" s="18"/>
    </row>
    <row r="30" spans="2:28" x14ac:dyDescent="0.25">
      <c r="B30" s="204"/>
      <c r="C30" s="205"/>
      <c r="D30" s="206"/>
      <c r="E30" s="207">
        <v>0</v>
      </c>
      <c r="F30" s="77">
        <f>IFERROR(IF(E30&lt;&gt;"",E30*VLOOKUP(D30,'Active Summary'!$K$11:$L$17,2,0),0), 0)</f>
        <v>0</v>
      </c>
      <c r="G30" s="214"/>
      <c r="H30" s="214"/>
      <c r="I30" s="76"/>
      <c r="J30" s="254"/>
      <c r="K30" s="255"/>
      <c r="L30" s="256"/>
      <c r="M30" s="256"/>
      <c r="N30" s="251" t="s">
        <v>56</v>
      </c>
      <c r="O30" s="257"/>
      <c r="P30" s="258"/>
      <c r="Q30" s="219"/>
      <c r="T30" s="18"/>
      <c r="U30" s="18"/>
      <c r="V30" s="18"/>
      <c r="W30" s="18"/>
      <c r="X30" s="18"/>
      <c r="Y30" s="18"/>
      <c r="Z30" s="18"/>
      <c r="AA30" s="18"/>
      <c r="AB30" s="18"/>
    </row>
    <row r="31" spans="2:28" x14ac:dyDescent="0.25">
      <c r="B31" s="208"/>
      <c r="C31" s="201"/>
      <c r="D31" s="202"/>
      <c r="E31" s="203">
        <v>0</v>
      </c>
      <c r="F31" s="75">
        <f>IFERROR(IF(E31&lt;&gt;"",E31*VLOOKUP(D31,'Active Summary'!$K$11:$L$17,2,0),0), 0)</f>
        <v>0</v>
      </c>
      <c r="G31" s="213"/>
      <c r="H31" s="213"/>
      <c r="I31" s="76"/>
      <c r="J31" s="248"/>
      <c r="K31" s="249"/>
      <c r="L31" s="250"/>
      <c r="M31" s="250"/>
      <c r="N31" s="251" t="s">
        <v>56</v>
      </c>
      <c r="O31" s="252"/>
      <c r="P31" s="253"/>
      <c r="Q31" s="215"/>
      <c r="T31" s="18"/>
      <c r="U31" s="18"/>
      <c r="V31" s="18"/>
      <c r="W31" s="18"/>
      <c r="X31" s="18"/>
      <c r="Y31" s="18"/>
      <c r="Z31" s="18"/>
      <c r="AA31" s="18"/>
      <c r="AB31" s="18"/>
    </row>
    <row r="32" spans="2:28" x14ac:dyDescent="0.25">
      <c r="B32" s="204"/>
      <c r="C32" s="205"/>
      <c r="D32" s="206"/>
      <c r="E32" s="207">
        <v>0</v>
      </c>
      <c r="F32" s="77">
        <f>IFERROR(IF(E32&lt;&gt;"",E32*VLOOKUP(D32,'Active Summary'!$K$11:$L$17,2,0),0), 0)</f>
        <v>0</v>
      </c>
      <c r="G32" s="214"/>
      <c r="H32" s="214"/>
      <c r="I32" s="76"/>
      <c r="J32" s="254"/>
      <c r="K32" s="255"/>
      <c r="L32" s="256"/>
      <c r="M32" s="256"/>
      <c r="N32" s="251" t="s">
        <v>56</v>
      </c>
      <c r="O32" s="257"/>
      <c r="P32" s="258"/>
      <c r="Q32" s="219"/>
      <c r="T32" s="18"/>
      <c r="U32" s="18"/>
      <c r="V32" s="18"/>
      <c r="W32" s="18"/>
      <c r="X32" s="18"/>
      <c r="Y32" s="18"/>
      <c r="Z32" s="18"/>
      <c r="AA32" s="18"/>
      <c r="AB32" s="18"/>
    </row>
    <row r="33" spans="2:28" x14ac:dyDescent="0.25">
      <c r="B33" s="208"/>
      <c r="C33" s="201"/>
      <c r="D33" s="202"/>
      <c r="E33" s="203">
        <v>0</v>
      </c>
      <c r="F33" s="75">
        <f>IFERROR(IF(E33&lt;&gt;"",E33*VLOOKUP(D33,'Active Summary'!$K$11:$L$17,2,0),0), 0)</f>
        <v>0</v>
      </c>
      <c r="G33" s="213"/>
      <c r="H33" s="213"/>
      <c r="I33" s="76"/>
      <c r="J33" s="248"/>
      <c r="K33" s="249"/>
      <c r="L33" s="250"/>
      <c r="M33" s="250"/>
      <c r="N33" s="251" t="s">
        <v>56</v>
      </c>
      <c r="O33" s="252"/>
      <c r="P33" s="253"/>
      <c r="Q33" s="215"/>
      <c r="T33" s="18"/>
      <c r="U33" s="18"/>
      <c r="V33" s="18"/>
      <c r="W33" s="18"/>
      <c r="X33" s="18"/>
      <c r="Y33" s="18"/>
      <c r="Z33" s="18"/>
      <c r="AA33" s="18"/>
      <c r="AB33" s="18"/>
    </row>
    <row r="34" spans="2:28" x14ac:dyDescent="0.25">
      <c r="B34" s="204"/>
      <c r="C34" s="205"/>
      <c r="D34" s="206"/>
      <c r="E34" s="207">
        <v>0</v>
      </c>
      <c r="F34" s="77">
        <f>IFERROR(IF(E34&lt;&gt;"",E34*VLOOKUP(D34,'Active Summary'!$K$11:$L$17,2,0),0), 0)</f>
        <v>0</v>
      </c>
      <c r="G34" s="214"/>
      <c r="H34" s="214"/>
      <c r="I34" s="76"/>
      <c r="J34" s="254"/>
      <c r="K34" s="255"/>
      <c r="L34" s="256"/>
      <c r="M34" s="256"/>
      <c r="N34" s="251" t="s">
        <v>56</v>
      </c>
      <c r="O34" s="257"/>
      <c r="P34" s="258"/>
      <c r="Q34" s="219"/>
      <c r="T34" s="18"/>
      <c r="U34" s="18"/>
      <c r="V34" s="18"/>
      <c r="W34" s="18"/>
      <c r="X34" s="18"/>
      <c r="Y34" s="18"/>
      <c r="Z34" s="18"/>
      <c r="AA34" s="18"/>
      <c r="AB34" s="18"/>
    </row>
    <row r="35" spans="2:28" x14ac:dyDescent="0.25">
      <c r="B35" s="208"/>
      <c r="C35" s="201"/>
      <c r="D35" s="202"/>
      <c r="E35" s="203">
        <v>0</v>
      </c>
      <c r="F35" s="75">
        <f>IFERROR(IF(E35&lt;&gt;"",E35*VLOOKUP(D35,'Active Summary'!$K$11:$L$17,2,0),0), 0)</f>
        <v>0</v>
      </c>
      <c r="G35" s="213"/>
      <c r="H35" s="213"/>
      <c r="I35" s="76"/>
      <c r="J35" s="248"/>
      <c r="K35" s="249"/>
      <c r="L35" s="250"/>
      <c r="M35" s="250"/>
      <c r="N35" s="251" t="s">
        <v>56</v>
      </c>
      <c r="O35" s="252"/>
      <c r="P35" s="253"/>
      <c r="Q35" s="215"/>
      <c r="T35" s="18"/>
      <c r="U35" s="18"/>
      <c r="V35" s="18"/>
      <c r="W35" s="18"/>
      <c r="X35" s="18"/>
      <c r="Y35" s="18"/>
      <c r="Z35" s="18"/>
      <c r="AA35" s="18"/>
      <c r="AB35" s="18"/>
    </row>
    <row r="36" spans="2:28" x14ac:dyDescent="0.25">
      <c r="B36" s="204"/>
      <c r="C36" s="205"/>
      <c r="D36" s="206"/>
      <c r="E36" s="207">
        <v>0</v>
      </c>
      <c r="F36" s="77">
        <f>IFERROR(IF(E36&lt;&gt;"",E36*VLOOKUP(D36,'Active Summary'!$K$11:$L$17,2,0),0), 0)</f>
        <v>0</v>
      </c>
      <c r="G36" s="214"/>
      <c r="H36" s="214"/>
      <c r="I36" s="76"/>
      <c r="J36" s="254"/>
      <c r="K36" s="255"/>
      <c r="L36" s="256"/>
      <c r="M36" s="256"/>
      <c r="N36" s="251" t="s">
        <v>56</v>
      </c>
      <c r="O36" s="257"/>
      <c r="P36" s="258"/>
      <c r="Q36" s="219"/>
      <c r="T36" s="18"/>
      <c r="U36" s="18"/>
      <c r="V36" s="18"/>
      <c r="W36" s="18"/>
      <c r="X36" s="18"/>
      <c r="Y36" s="18"/>
      <c r="Z36" s="18"/>
      <c r="AA36" s="18"/>
      <c r="AB36" s="18"/>
    </row>
    <row r="37" spans="2:28" x14ac:dyDescent="0.25">
      <c r="B37" s="208"/>
      <c r="C37" s="201"/>
      <c r="D37" s="202"/>
      <c r="E37" s="203">
        <v>0</v>
      </c>
      <c r="F37" s="75">
        <f>IFERROR(IF(E37&lt;&gt;"",E37*VLOOKUP(D37,'Active Summary'!$K$11:$L$17,2,0),0), 0)</f>
        <v>0</v>
      </c>
      <c r="G37" s="213"/>
      <c r="H37" s="213"/>
      <c r="I37" s="76"/>
      <c r="J37" s="248"/>
      <c r="K37" s="249"/>
      <c r="L37" s="250"/>
      <c r="M37" s="250"/>
      <c r="N37" s="251" t="s">
        <v>56</v>
      </c>
      <c r="O37" s="252"/>
      <c r="P37" s="253"/>
      <c r="Q37" s="215"/>
      <c r="T37" s="18"/>
      <c r="U37" s="18"/>
      <c r="V37" s="18"/>
      <c r="W37" s="18"/>
      <c r="X37" s="18"/>
      <c r="Y37" s="18"/>
      <c r="Z37" s="18"/>
      <c r="AA37" s="18"/>
      <c r="AB37" s="18"/>
    </row>
    <row r="38" spans="2:28" x14ac:dyDescent="0.25">
      <c r="B38" s="204"/>
      <c r="C38" s="205"/>
      <c r="D38" s="206"/>
      <c r="E38" s="207">
        <v>0</v>
      </c>
      <c r="F38" s="77">
        <f>IFERROR(IF(E38&lt;&gt;"",E38*VLOOKUP(D38,'Active Summary'!$K$11:$L$17,2,0),0), 0)</f>
        <v>0</v>
      </c>
      <c r="G38" s="214"/>
      <c r="H38" s="214"/>
      <c r="I38" s="76"/>
      <c r="J38" s="254"/>
      <c r="K38" s="255"/>
      <c r="L38" s="256"/>
      <c r="M38" s="256"/>
      <c r="N38" s="251" t="s">
        <v>56</v>
      </c>
      <c r="O38" s="257"/>
      <c r="P38" s="258"/>
      <c r="Q38" s="219"/>
      <c r="T38" s="18"/>
      <c r="U38" s="18"/>
      <c r="V38" s="18"/>
      <c r="W38" s="18"/>
      <c r="X38" s="18"/>
      <c r="Y38" s="18"/>
      <c r="Z38" s="18"/>
      <c r="AA38" s="18"/>
      <c r="AB38" s="18"/>
    </row>
    <row r="39" spans="2:28" x14ac:dyDescent="0.25">
      <c r="B39" s="208"/>
      <c r="C39" s="201"/>
      <c r="D39" s="202"/>
      <c r="E39" s="203">
        <v>0</v>
      </c>
      <c r="F39" s="75">
        <f>IFERROR(IF(E39&lt;&gt;"",E39*VLOOKUP(D39,'Active Summary'!$K$11:$L$17,2,0),0), 0)</f>
        <v>0</v>
      </c>
      <c r="G39" s="213"/>
      <c r="H39" s="213"/>
      <c r="I39" s="76"/>
      <c r="J39" s="248"/>
      <c r="K39" s="249"/>
      <c r="L39" s="250"/>
      <c r="M39" s="250"/>
      <c r="N39" s="251" t="s">
        <v>56</v>
      </c>
      <c r="O39" s="252"/>
      <c r="P39" s="253"/>
      <c r="Q39" s="215"/>
      <c r="T39" s="18"/>
      <c r="U39" s="18"/>
      <c r="V39" s="18"/>
      <c r="W39" s="18"/>
      <c r="X39" s="18"/>
      <c r="Y39" s="18"/>
      <c r="Z39" s="18"/>
      <c r="AA39" s="18"/>
      <c r="AB39" s="18"/>
    </row>
    <row r="40" spans="2:28" x14ac:dyDescent="0.25">
      <c r="B40" s="204"/>
      <c r="C40" s="205"/>
      <c r="D40" s="206"/>
      <c r="E40" s="207">
        <v>0</v>
      </c>
      <c r="F40" s="77">
        <f>IFERROR(IF(E40&lt;&gt;"",E40*VLOOKUP(D40,'Active Summary'!$K$11:$L$17,2,0),0), 0)</f>
        <v>0</v>
      </c>
      <c r="G40" s="214"/>
      <c r="H40" s="214"/>
      <c r="I40" s="76"/>
      <c r="J40" s="254"/>
      <c r="K40" s="255"/>
      <c r="L40" s="256"/>
      <c r="M40" s="256"/>
      <c r="N40" s="251" t="s">
        <v>56</v>
      </c>
      <c r="O40" s="257"/>
      <c r="P40" s="258"/>
      <c r="Q40" s="219"/>
      <c r="T40" s="18"/>
      <c r="U40" s="18"/>
      <c r="V40" s="18"/>
      <c r="W40" s="18"/>
      <c r="X40" s="18"/>
      <c r="Y40" s="18"/>
      <c r="Z40" s="18"/>
      <c r="AA40" s="18"/>
      <c r="AB40" s="18"/>
    </row>
    <row r="41" spans="2:28" x14ac:dyDescent="0.25">
      <c r="B41" s="208"/>
      <c r="C41" s="201"/>
      <c r="D41" s="202"/>
      <c r="E41" s="203">
        <v>0</v>
      </c>
      <c r="F41" s="75">
        <f>IFERROR(IF(E41&lt;&gt;"",E41*VLOOKUP(D41,'Active Summary'!$K$11:$L$17,2,0),0), 0)</f>
        <v>0</v>
      </c>
      <c r="G41" s="213"/>
      <c r="H41" s="213"/>
      <c r="I41" s="76"/>
      <c r="J41" s="248"/>
      <c r="K41" s="249"/>
      <c r="L41" s="250"/>
      <c r="M41" s="250"/>
      <c r="N41" s="251" t="s">
        <v>56</v>
      </c>
      <c r="O41" s="252"/>
      <c r="P41" s="253"/>
      <c r="Q41" s="215"/>
      <c r="T41" s="18"/>
      <c r="U41" s="18"/>
      <c r="V41" s="18"/>
      <c r="W41" s="18"/>
      <c r="X41" s="18"/>
      <c r="Y41" s="18"/>
      <c r="Z41" s="18"/>
      <c r="AA41" s="18"/>
      <c r="AB41" s="18"/>
    </row>
    <row r="42" spans="2:28" x14ac:dyDescent="0.25">
      <c r="B42" s="204"/>
      <c r="C42" s="205"/>
      <c r="D42" s="206"/>
      <c r="E42" s="207">
        <v>0</v>
      </c>
      <c r="F42" s="77">
        <f>IFERROR(IF(E42&lt;&gt;"",E42*VLOOKUP(D42,'Active Summary'!$K$11:$L$17,2,0),0), 0)</f>
        <v>0</v>
      </c>
      <c r="G42" s="214"/>
      <c r="H42" s="214"/>
      <c r="I42" s="76"/>
      <c r="J42" s="254"/>
      <c r="K42" s="255"/>
      <c r="L42" s="256"/>
      <c r="M42" s="256"/>
      <c r="N42" s="251" t="s">
        <v>56</v>
      </c>
      <c r="O42" s="257"/>
      <c r="P42" s="258"/>
      <c r="Q42" s="219"/>
      <c r="T42" s="18"/>
      <c r="U42" s="18"/>
      <c r="V42" s="18"/>
      <c r="W42" s="18"/>
      <c r="X42" s="18"/>
      <c r="Y42" s="18"/>
      <c r="Z42" s="18"/>
      <c r="AA42" s="18"/>
      <c r="AB42" s="18"/>
    </row>
    <row r="43" spans="2:28" x14ac:dyDescent="0.25">
      <c r="B43" s="208"/>
      <c r="C43" s="201"/>
      <c r="D43" s="202"/>
      <c r="E43" s="203">
        <v>0</v>
      </c>
      <c r="F43" s="75">
        <f>IFERROR(IF(E43&lt;&gt;"",E43*VLOOKUP(D43,'Active Summary'!$K$11:$L$17,2,0),0), 0)</f>
        <v>0</v>
      </c>
      <c r="G43" s="213"/>
      <c r="H43" s="213"/>
      <c r="I43" s="76"/>
      <c r="J43" s="248"/>
      <c r="K43" s="249"/>
      <c r="L43" s="250"/>
      <c r="M43" s="250"/>
      <c r="N43" s="251" t="s">
        <v>56</v>
      </c>
      <c r="O43" s="252"/>
      <c r="P43" s="253"/>
      <c r="Q43" s="215"/>
      <c r="T43" s="18"/>
      <c r="U43" s="18"/>
      <c r="V43" s="18"/>
      <c r="W43" s="18"/>
      <c r="X43" s="18"/>
      <c r="Y43" s="18"/>
      <c r="Z43" s="18"/>
      <c r="AA43" s="18"/>
      <c r="AB43" s="18"/>
    </row>
    <row r="44" spans="2:28" x14ac:dyDescent="0.25">
      <c r="B44" s="204"/>
      <c r="C44" s="205"/>
      <c r="D44" s="206"/>
      <c r="E44" s="207">
        <v>0</v>
      </c>
      <c r="F44" s="77">
        <f>IFERROR(IF(E44&lt;&gt;"",E44*VLOOKUP(D44,'Active Summary'!$K$11:$L$17,2,0),0), 0)</f>
        <v>0</v>
      </c>
      <c r="G44" s="214"/>
      <c r="H44" s="214"/>
      <c r="I44" s="76"/>
      <c r="J44" s="254"/>
      <c r="K44" s="255"/>
      <c r="L44" s="256"/>
      <c r="M44" s="256"/>
      <c r="N44" s="251" t="s">
        <v>56</v>
      </c>
      <c r="O44" s="257"/>
      <c r="P44" s="258"/>
      <c r="Q44" s="219"/>
      <c r="T44" s="18"/>
      <c r="U44" s="18"/>
      <c r="V44" s="18"/>
      <c r="W44" s="18"/>
      <c r="X44" s="18"/>
      <c r="Y44" s="18"/>
      <c r="Z44" s="18"/>
      <c r="AA44" s="18"/>
      <c r="AB44" s="18"/>
    </row>
    <row r="45" spans="2:28" x14ac:dyDescent="0.25">
      <c r="B45" s="208"/>
      <c r="C45" s="201"/>
      <c r="D45" s="202"/>
      <c r="E45" s="203">
        <v>0</v>
      </c>
      <c r="F45" s="75">
        <f>IFERROR(IF(E45&lt;&gt;"",E45*VLOOKUP(D45,'Active Summary'!$K$11:$L$17,2,0),0), 0)</f>
        <v>0</v>
      </c>
      <c r="G45" s="213"/>
      <c r="H45" s="213"/>
      <c r="I45" s="76"/>
      <c r="J45" s="248"/>
      <c r="K45" s="249"/>
      <c r="L45" s="250"/>
      <c r="M45" s="250"/>
      <c r="N45" s="251" t="s">
        <v>56</v>
      </c>
      <c r="O45" s="252"/>
      <c r="P45" s="253"/>
      <c r="Q45" s="215"/>
      <c r="T45" s="18"/>
      <c r="U45" s="18"/>
      <c r="V45" s="18"/>
      <c r="W45" s="18"/>
      <c r="X45" s="18"/>
      <c r="Y45" s="18"/>
      <c r="Z45" s="18"/>
      <c r="AA45" s="18"/>
      <c r="AB45" s="18"/>
    </row>
    <row r="46" spans="2:28" x14ac:dyDescent="0.25">
      <c r="B46" s="204"/>
      <c r="C46" s="205"/>
      <c r="D46" s="206"/>
      <c r="E46" s="207">
        <v>0</v>
      </c>
      <c r="F46" s="77">
        <f>IFERROR(IF(E46&lt;&gt;"",E46*VLOOKUP(D46,'Active Summary'!$K$11:$L$17,2,0),0), 0)</f>
        <v>0</v>
      </c>
      <c r="G46" s="214"/>
      <c r="H46" s="214"/>
      <c r="I46" s="76"/>
      <c r="J46" s="254"/>
      <c r="K46" s="255"/>
      <c r="L46" s="256"/>
      <c r="M46" s="256"/>
      <c r="N46" s="251" t="s">
        <v>56</v>
      </c>
      <c r="O46" s="257"/>
      <c r="P46" s="258"/>
      <c r="Q46" s="219"/>
      <c r="T46" s="18"/>
      <c r="U46" s="18"/>
      <c r="V46" s="18"/>
      <c r="W46" s="18"/>
      <c r="X46" s="18"/>
      <c r="Y46" s="18"/>
      <c r="Z46" s="18"/>
      <c r="AA46" s="18"/>
      <c r="AB46" s="18"/>
    </row>
    <row r="47" spans="2:28" x14ac:dyDescent="0.25">
      <c r="B47" s="208"/>
      <c r="C47" s="201"/>
      <c r="D47" s="202"/>
      <c r="E47" s="203">
        <v>0</v>
      </c>
      <c r="F47" s="75">
        <f>IFERROR(IF(E47&lt;&gt;"",E47*VLOOKUP(D47,'Active Summary'!$K$11:$L$17,2,0),0), 0)</f>
        <v>0</v>
      </c>
      <c r="G47" s="213"/>
      <c r="H47" s="213"/>
      <c r="I47" s="76"/>
      <c r="J47" s="248"/>
      <c r="K47" s="249"/>
      <c r="L47" s="250"/>
      <c r="M47" s="250"/>
      <c r="N47" s="251" t="s">
        <v>56</v>
      </c>
      <c r="O47" s="252"/>
      <c r="P47" s="253"/>
      <c r="Q47" s="215"/>
      <c r="T47" s="18"/>
      <c r="U47" s="18"/>
      <c r="V47" s="18"/>
      <c r="W47" s="18"/>
      <c r="X47" s="18"/>
      <c r="Y47" s="18"/>
      <c r="Z47" s="18"/>
      <c r="AA47" s="18"/>
      <c r="AB47" s="18"/>
    </row>
    <row r="48" spans="2:28" x14ac:dyDescent="0.25">
      <c r="B48" s="204"/>
      <c r="C48" s="205"/>
      <c r="D48" s="206"/>
      <c r="E48" s="207">
        <v>0</v>
      </c>
      <c r="F48" s="77">
        <f>IFERROR(IF(E48&lt;&gt;"",E48*VLOOKUP(D48,'Active Summary'!$K$11:$L$17,2,0),0), 0)</f>
        <v>0</v>
      </c>
      <c r="G48" s="214"/>
      <c r="H48" s="214"/>
      <c r="I48" s="76"/>
      <c r="J48" s="254"/>
      <c r="K48" s="255"/>
      <c r="L48" s="256"/>
      <c r="M48" s="256"/>
      <c r="N48" s="251" t="s">
        <v>56</v>
      </c>
      <c r="O48" s="257"/>
      <c r="P48" s="258"/>
      <c r="Q48" s="219"/>
      <c r="T48" s="18"/>
      <c r="U48" s="18"/>
      <c r="V48" s="18"/>
      <c r="W48" s="18"/>
      <c r="X48" s="18"/>
      <c r="Y48" s="18"/>
      <c r="Z48" s="18"/>
      <c r="AA48" s="18"/>
      <c r="AB48" s="18"/>
    </row>
    <row r="49" spans="2:17" x14ac:dyDescent="0.25">
      <c r="B49" s="208"/>
      <c r="C49" s="201"/>
      <c r="D49" s="202"/>
      <c r="E49" s="203">
        <v>0</v>
      </c>
      <c r="F49" s="75">
        <f>IFERROR(IF(E49&lt;&gt;"",E49*VLOOKUP(D49,'Active Summary'!$K$11:$L$17,2,0),0), 0)</f>
        <v>0</v>
      </c>
      <c r="G49" s="213"/>
      <c r="H49" s="213"/>
      <c r="I49" s="76"/>
      <c r="J49" s="248"/>
      <c r="K49" s="249"/>
      <c r="L49" s="250"/>
      <c r="M49" s="250"/>
      <c r="N49" s="251" t="s">
        <v>56</v>
      </c>
      <c r="O49" s="252"/>
      <c r="P49" s="253"/>
      <c r="Q49" s="215"/>
    </row>
    <row r="50" spans="2:17" x14ac:dyDescent="0.25">
      <c r="B50" s="204"/>
      <c r="C50" s="205"/>
      <c r="D50" s="206"/>
      <c r="E50" s="207">
        <v>0</v>
      </c>
      <c r="F50" s="77">
        <f>IFERROR(IF(E50&lt;&gt;"",E50*VLOOKUP(D50,'Active Summary'!$K$11:$L$17,2,0),0), 0)</f>
        <v>0</v>
      </c>
      <c r="G50" s="214"/>
      <c r="H50" s="214"/>
      <c r="I50" s="76"/>
      <c r="J50" s="254"/>
      <c r="K50" s="255"/>
      <c r="L50" s="256"/>
      <c r="M50" s="256"/>
      <c r="N50" s="251" t="s">
        <v>56</v>
      </c>
      <c r="O50" s="257"/>
      <c r="P50" s="258"/>
      <c r="Q50" s="219"/>
    </row>
    <row r="51" spans="2:17" x14ac:dyDescent="0.25">
      <c r="B51" s="208"/>
      <c r="C51" s="201"/>
      <c r="D51" s="202"/>
      <c r="E51" s="203">
        <v>0</v>
      </c>
      <c r="F51" s="75">
        <f>IFERROR(IF(E51&lt;&gt;"",E51*VLOOKUP(D51,'Active Summary'!$K$11:$L$17,2,0),0), 0)</f>
        <v>0</v>
      </c>
      <c r="G51" s="213"/>
      <c r="H51" s="213"/>
      <c r="I51" s="76"/>
      <c r="J51" s="248"/>
      <c r="K51" s="249"/>
      <c r="L51" s="250"/>
      <c r="M51" s="250"/>
      <c r="N51" s="251" t="s">
        <v>56</v>
      </c>
      <c r="O51" s="252"/>
      <c r="P51" s="253"/>
      <c r="Q51" s="215"/>
    </row>
    <row r="52" spans="2:17" x14ac:dyDescent="0.25">
      <c r="B52" s="204"/>
      <c r="C52" s="205"/>
      <c r="D52" s="206"/>
      <c r="E52" s="207">
        <v>0</v>
      </c>
      <c r="F52" s="77">
        <f>IFERROR(IF(E52&lt;&gt;"",E52*VLOOKUP(D52,'Active Summary'!$K$11:$L$17,2,0),0), 0)</f>
        <v>0</v>
      </c>
      <c r="G52" s="214"/>
      <c r="H52" s="214"/>
      <c r="I52" s="76"/>
      <c r="J52" s="254"/>
      <c r="K52" s="255"/>
      <c r="L52" s="256"/>
      <c r="M52" s="256"/>
      <c r="N52" s="251" t="s">
        <v>56</v>
      </c>
      <c r="O52" s="257"/>
      <c r="P52" s="258"/>
      <c r="Q52" s="219"/>
    </row>
    <row r="53" spans="2:17" x14ac:dyDescent="0.25">
      <c r="B53" s="208"/>
      <c r="C53" s="201"/>
      <c r="D53" s="202"/>
      <c r="E53" s="203">
        <v>0</v>
      </c>
      <c r="F53" s="75">
        <f>IFERROR(IF(E53&lt;&gt;"",E53*VLOOKUP(D53,'Active Summary'!$K$11:$L$17,2,0),0), 0)</f>
        <v>0</v>
      </c>
      <c r="G53" s="213"/>
      <c r="H53" s="213"/>
      <c r="I53" s="76"/>
      <c r="J53" s="248"/>
      <c r="K53" s="249"/>
      <c r="L53" s="250"/>
      <c r="M53" s="250"/>
      <c r="N53" s="251" t="s">
        <v>56</v>
      </c>
      <c r="O53" s="252"/>
      <c r="P53" s="253"/>
      <c r="Q53" s="215"/>
    </row>
    <row r="54" spans="2:17" x14ac:dyDescent="0.25">
      <c r="B54" s="204"/>
      <c r="C54" s="205"/>
      <c r="D54" s="206"/>
      <c r="E54" s="207">
        <v>0</v>
      </c>
      <c r="F54" s="77">
        <f>IFERROR(IF(E54&lt;&gt;"",E54*VLOOKUP(D54,'Active Summary'!$K$11:$L$17,2,0),0), 0)</f>
        <v>0</v>
      </c>
      <c r="G54" s="214"/>
      <c r="H54" s="214"/>
      <c r="I54" s="76"/>
      <c r="J54" s="254"/>
      <c r="K54" s="255"/>
      <c r="L54" s="256"/>
      <c r="M54" s="256"/>
      <c r="N54" s="251" t="s">
        <v>56</v>
      </c>
      <c r="O54" s="257"/>
      <c r="P54" s="258"/>
      <c r="Q54" s="219"/>
    </row>
    <row r="55" spans="2:17" x14ac:dyDescent="0.25">
      <c r="B55" s="208"/>
      <c r="C55" s="201"/>
      <c r="D55" s="202"/>
      <c r="E55" s="203">
        <v>0</v>
      </c>
      <c r="F55" s="75">
        <f>IFERROR(IF(E55&lt;&gt;"",E55*VLOOKUP(D55,'Active Summary'!$K$11:$L$17,2,0),0), 0)</f>
        <v>0</v>
      </c>
      <c r="G55" s="213"/>
      <c r="H55" s="213"/>
      <c r="I55" s="76"/>
      <c r="J55" s="248"/>
      <c r="K55" s="249"/>
      <c r="L55" s="250"/>
      <c r="M55" s="250"/>
      <c r="N55" s="251" t="s">
        <v>56</v>
      </c>
      <c r="O55" s="252"/>
      <c r="P55" s="253"/>
      <c r="Q55" s="215"/>
    </row>
    <row r="56" spans="2:17" x14ac:dyDescent="0.25">
      <c r="B56" s="204"/>
      <c r="C56" s="205"/>
      <c r="D56" s="206"/>
      <c r="E56" s="207">
        <v>0</v>
      </c>
      <c r="F56" s="77">
        <f>IFERROR(IF(E56&lt;&gt;"",E56*VLOOKUP(D56,'Active Summary'!$K$11:$L$17,2,0),0), 0)</f>
        <v>0</v>
      </c>
      <c r="G56" s="214"/>
      <c r="H56" s="214"/>
      <c r="I56" s="76"/>
      <c r="J56" s="254"/>
      <c r="K56" s="255"/>
      <c r="L56" s="256"/>
      <c r="M56" s="256"/>
      <c r="N56" s="251" t="s">
        <v>56</v>
      </c>
      <c r="O56" s="257"/>
      <c r="P56" s="258"/>
      <c r="Q56" s="219"/>
    </row>
    <row r="57" spans="2:17" x14ac:dyDescent="0.25">
      <c r="B57" s="208"/>
      <c r="C57" s="201"/>
      <c r="D57" s="202"/>
      <c r="E57" s="203">
        <v>0</v>
      </c>
      <c r="F57" s="75">
        <f>IFERROR(IF(E57&lt;&gt;"",E57*VLOOKUP(D57,'Active Summary'!$K$11:$L$17,2,0),0), 0)</f>
        <v>0</v>
      </c>
      <c r="G57" s="213"/>
      <c r="H57" s="213"/>
      <c r="I57" s="76"/>
      <c r="J57" s="248"/>
      <c r="K57" s="249"/>
      <c r="L57" s="250"/>
      <c r="M57" s="250"/>
      <c r="N57" s="251" t="s">
        <v>56</v>
      </c>
      <c r="O57" s="252"/>
      <c r="P57" s="253"/>
      <c r="Q57" s="215"/>
    </row>
    <row r="58" spans="2:17" x14ac:dyDescent="0.25">
      <c r="B58" s="204"/>
      <c r="C58" s="205"/>
      <c r="D58" s="206"/>
      <c r="E58" s="207">
        <v>0</v>
      </c>
      <c r="F58" s="77">
        <f>IFERROR(IF(E58&lt;&gt;"",E58*VLOOKUP(D58,'Active Summary'!$K$11:$L$17,2,0),0), 0)</f>
        <v>0</v>
      </c>
      <c r="G58" s="214"/>
      <c r="H58" s="214"/>
      <c r="I58" s="76"/>
      <c r="J58" s="254"/>
      <c r="K58" s="255"/>
      <c r="L58" s="256"/>
      <c r="M58" s="256"/>
      <c r="N58" s="251" t="s">
        <v>56</v>
      </c>
      <c r="O58" s="257"/>
      <c r="P58" s="258"/>
      <c r="Q58" s="219"/>
    </row>
    <row r="59" spans="2:17" x14ac:dyDescent="0.25">
      <c r="B59" s="208"/>
      <c r="C59" s="201"/>
      <c r="D59" s="202"/>
      <c r="E59" s="203">
        <v>0</v>
      </c>
      <c r="F59" s="75">
        <f>IFERROR(IF(E59&lt;&gt;"",E59*VLOOKUP(D59,'Active Summary'!$K$11:$L$17,2,0),0), 0)</f>
        <v>0</v>
      </c>
      <c r="G59" s="213"/>
      <c r="H59" s="213"/>
      <c r="I59" s="76"/>
      <c r="J59" s="248"/>
      <c r="K59" s="249"/>
      <c r="L59" s="250"/>
      <c r="M59" s="250"/>
      <c r="N59" s="251" t="s">
        <v>56</v>
      </c>
      <c r="O59" s="252"/>
      <c r="P59" s="253"/>
      <c r="Q59" s="215"/>
    </row>
    <row r="60" spans="2:17" x14ac:dyDescent="0.25">
      <c r="B60" s="204"/>
      <c r="C60" s="205"/>
      <c r="D60" s="206"/>
      <c r="E60" s="207">
        <v>0</v>
      </c>
      <c r="F60" s="77">
        <f>IFERROR(IF(E60&lt;&gt;"",E60*VLOOKUP(D60,'Active Summary'!$K$11:$L$17,2,0),0), 0)</f>
        <v>0</v>
      </c>
      <c r="G60" s="214"/>
      <c r="H60" s="214"/>
      <c r="I60" s="76"/>
      <c r="J60" s="254"/>
      <c r="K60" s="255"/>
      <c r="L60" s="256"/>
      <c r="M60" s="256"/>
      <c r="N60" s="251" t="s">
        <v>56</v>
      </c>
      <c r="O60" s="257"/>
      <c r="P60" s="258"/>
      <c r="Q60" s="219"/>
    </row>
    <row r="61" spans="2:17" x14ac:dyDescent="0.25">
      <c r="B61" s="208"/>
      <c r="C61" s="201"/>
      <c r="D61" s="202"/>
      <c r="E61" s="203">
        <v>0</v>
      </c>
      <c r="F61" s="75">
        <f>IFERROR(IF(E61&lt;&gt;"",E61*VLOOKUP(D61,'Active Summary'!$K$11:$L$17,2,0),0), 0)</f>
        <v>0</v>
      </c>
      <c r="G61" s="213"/>
      <c r="H61" s="213"/>
      <c r="I61" s="76"/>
      <c r="J61" s="248"/>
      <c r="K61" s="249"/>
      <c r="L61" s="250"/>
      <c r="M61" s="250"/>
      <c r="N61" s="251" t="s">
        <v>56</v>
      </c>
      <c r="O61" s="252"/>
      <c r="P61" s="253"/>
      <c r="Q61" s="215"/>
    </row>
    <row r="62" spans="2:17" x14ac:dyDescent="0.25">
      <c r="B62" s="204"/>
      <c r="C62" s="205"/>
      <c r="D62" s="206"/>
      <c r="E62" s="207">
        <v>0</v>
      </c>
      <c r="F62" s="77">
        <f>IFERROR(IF(E62&lt;&gt;"",E62*VLOOKUP(D62,'Active Summary'!$K$11:$L$17,2,0),0), 0)</f>
        <v>0</v>
      </c>
      <c r="G62" s="214"/>
      <c r="H62" s="214"/>
      <c r="I62" s="76"/>
      <c r="J62" s="254"/>
      <c r="K62" s="255"/>
      <c r="L62" s="256"/>
      <c r="M62" s="256"/>
      <c r="N62" s="251" t="s">
        <v>56</v>
      </c>
      <c r="O62" s="257"/>
      <c r="P62" s="258"/>
      <c r="Q62" s="219"/>
    </row>
    <row r="63" spans="2:17" x14ac:dyDescent="0.25">
      <c r="B63" s="208"/>
      <c r="C63" s="201"/>
      <c r="D63" s="202"/>
      <c r="E63" s="203">
        <v>0</v>
      </c>
      <c r="F63" s="75">
        <f>IFERROR(IF(E63&lt;&gt;"",E63*VLOOKUP(D63,'Active Summary'!$K$11:$L$17,2,0),0), 0)</f>
        <v>0</v>
      </c>
      <c r="G63" s="213"/>
      <c r="H63" s="213"/>
      <c r="I63" s="76"/>
      <c r="J63" s="248"/>
      <c r="K63" s="249"/>
      <c r="L63" s="250"/>
      <c r="M63" s="250"/>
      <c r="N63" s="251" t="s">
        <v>56</v>
      </c>
      <c r="O63" s="252"/>
      <c r="P63" s="253"/>
      <c r="Q63" s="215"/>
    </row>
    <row r="64" spans="2:17" x14ac:dyDescent="0.25">
      <c r="B64" s="204"/>
      <c r="C64" s="205"/>
      <c r="D64" s="206"/>
      <c r="E64" s="207">
        <v>0</v>
      </c>
      <c r="F64" s="77">
        <f>IFERROR(IF(E64&lt;&gt;"",E64*VLOOKUP(D64,'Active Summary'!$K$11:$L$17,2,0),0), 0)</f>
        <v>0</v>
      </c>
      <c r="G64" s="214"/>
      <c r="H64" s="214"/>
      <c r="I64" s="76"/>
      <c r="J64" s="254"/>
      <c r="K64" s="255"/>
      <c r="L64" s="256"/>
      <c r="M64" s="256"/>
      <c r="N64" s="251" t="s">
        <v>56</v>
      </c>
      <c r="O64" s="257"/>
      <c r="P64" s="258"/>
      <c r="Q64" s="219"/>
    </row>
    <row r="65" spans="2:17" x14ac:dyDescent="0.25">
      <c r="B65" s="208"/>
      <c r="C65" s="201"/>
      <c r="D65" s="202"/>
      <c r="E65" s="203">
        <v>0</v>
      </c>
      <c r="F65" s="75">
        <f>IFERROR(IF(E65&lt;&gt;"",E65*VLOOKUP(D65,'Active Summary'!$K$11:$L$17,2,0),0), 0)</f>
        <v>0</v>
      </c>
      <c r="G65" s="213"/>
      <c r="H65" s="213"/>
      <c r="I65" s="76"/>
      <c r="J65" s="248"/>
      <c r="K65" s="249"/>
      <c r="L65" s="250"/>
      <c r="M65" s="250"/>
      <c r="N65" s="251" t="s">
        <v>56</v>
      </c>
      <c r="O65" s="252"/>
      <c r="P65" s="253"/>
      <c r="Q65" s="215"/>
    </row>
    <row r="66" spans="2:17" x14ac:dyDescent="0.25">
      <c r="B66" s="204"/>
      <c r="C66" s="205"/>
      <c r="D66" s="206"/>
      <c r="E66" s="207">
        <v>0</v>
      </c>
      <c r="F66" s="77">
        <f>IFERROR(IF(E66&lt;&gt;"",E66*VLOOKUP(D66,'Active Summary'!$K$11:$L$17,2,0),0), 0)</f>
        <v>0</v>
      </c>
      <c r="G66" s="214"/>
      <c r="H66" s="214"/>
      <c r="I66" s="76"/>
      <c r="J66" s="254"/>
      <c r="K66" s="255"/>
      <c r="L66" s="256"/>
      <c r="M66" s="256"/>
      <c r="N66" s="251" t="s">
        <v>56</v>
      </c>
      <c r="O66" s="257"/>
      <c r="P66" s="258"/>
      <c r="Q66" s="219"/>
    </row>
    <row r="67" spans="2:17" x14ac:dyDescent="0.25">
      <c r="B67" s="208"/>
      <c r="C67" s="201"/>
      <c r="D67" s="202"/>
      <c r="E67" s="203">
        <v>0</v>
      </c>
      <c r="F67" s="75">
        <f>IFERROR(IF(E67&lt;&gt;"",E67*VLOOKUP(D67,'Active Summary'!$K$11:$L$17,2,0),0), 0)</f>
        <v>0</v>
      </c>
      <c r="G67" s="213"/>
      <c r="H67" s="213"/>
      <c r="I67" s="76"/>
      <c r="J67" s="248"/>
      <c r="K67" s="249"/>
      <c r="L67" s="250"/>
      <c r="M67" s="250"/>
      <c r="N67" s="251" t="s">
        <v>56</v>
      </c>
      <c r="O67" s="252"/>
      <c r="P67" s="253"/>
      <c r="Q67" s="215"/>
    </row>
    <row r="68" spans="2:17" x14ac:dyDescent="0.25">
      <c r="B68" s="204"/>
      <c r="C68" s="205"/>
      <c r="D68" s="206"/>
      <c r="E68" s="207">
        <v>0</v>
      </c>
      <c r="F68" s="77">
        <f>IFERROR(IF(E68&lt;&gt;"",E68*VLOOKUP(D68,'Active Summary'!$K$11:$L$17,2,0),0), 0)</f>
        <v>0</v>
      </c>
      <c r="G68" s="214"/>
      <c r="H68" s="214"/>
      <c r="I68" s="76"/>
      <c r="J68" s="254"/>
      <c r="K68" s="255"/>
      <c r="L68" s="256"/>
      <c r="M68" s="256"/>
      <c r="N68" s="251" t="s">
        <v>56</v>
      </c>
      <c r="O68" s="257"/>
      <c r="P68" s="258"/>
      <c r="Q68" s="219"/>
    </row>
    <row r="69" spans="2:17" x14ac:dyDescent="0.25">
      <c r="B69" s="208"/>
      <c r="C69" s="201"/>
      <c r="D69" s="202"/>
      <c r="E69" s="203">
        <v>0</v>
      </c>
      <c r="F69" s="75">
        <f>IFERROR(IF(E69&lt;&gt;"",E69*VLOOKUP(D69,'Active Summary'!$K$11:$L$17,2,0),0), 0)</f>
        <v>0</v>
      </c>
      <c r="G69" s="213"/>
      <c r="H69" s="213"/>
      <c r="I69" s="76"/>
      <c r="J69" s="248"/>
      <c r="K69" s="249"/>
      <c r="L69" s="250"/>
      <c r="M69" s="250"/>
      <c r="N69" s="251" t="s">
        <v>56</v>
      </c>
      <c r="O69" s="252"/>
      <c r="P69" s="253"/>
      <c r="Q69" s="215"/>
    </row>
    <row r="70" spans="2:17" x14ac:dyDescent="0.25">
      <c r="B70" s="204"/>
      <c r="C70" s="205"/>
      <c r="D70" s="206"/>
      <c r="E70" s="207">
        <v>0</v>
      </c>
      <c r="F70" s="77">
        <f>IFERROR(IF(E70&lt;&gt;"",E70*VLOOKUP(D70,'Active Summary'!$K$11:$L$17,2,0),0), 0)</f>
        <v>0</v>
      </c>
      <c r="G70" s="214"/>
      <c r="H70" s="214"/>
      <c r="I70" s="76"/>
      <c r="J70" s="254"/>
      <c r="K70" s="255"/>
      <c r="L70" s="256"/>
      <c r="M70" s="256"/>
      <c r="N70" s="251" t="s">
        <v>56</v>
      </c>
      <c r="O70" s="257"/>
      <c r="P70" s="258"/>
      <c r="Q70" s="219"/>
    </row>
    <row r="71" spans="2:17" x14ac:dyDescent="0.25">
      <c r="B71" s="208"/>
      <c r="C71" s="201"/>
      <c r="D71" s="202"/>
      <c r="E71" s="203">
        <v>0</v>
      </c>
      <c r="F71" s="75">
        <f>IFERROR(IF(E71&lt;&gt;"",E71*VLOOKUP(D71,'Active Summary'!$K$11:$L$17,2,0),0), 0)</f>
        <v>0</v>
      </c>
      <c r="G71" s="213"/>
      <c r="H71" s="213"/>
      <c r="I71" s="76"/>
      <c r="J71" s="248"/>
      <c r="K71" s="249"/>
      <c r="L71" s="250"/>
      <c r="M71" s="250"/>
      <c r="N71" s="251" t="s">
        <v>56</v>
      </c>
      <c r="O71" s="252"/>
      <c r="P71" s="253"/>
      <c r="Q71" s="215"/>
    </row>
    <row r="72" spans="2:17" x14ac:dyDescent="0.25">
      <c r="B72" s="204"/>
      <c r="C72" s="205"/>
      <c r="D72" s="206"/>
      <c r="E72" s="207">
        <v>0</v>
      </c>
      <c r="F72" s="77">
        <f>IFERROR(IF(E72&lt;&gt;"",E72*VLOOKUP(D72,'Active Summary'!$K$11:$L$17,2,0),0), 0)</f>
        <v>0</v>
      </c>
      <c r="G72" s="214"/>
      <c r="H72" s="214"/>
      <c r="I72" s="76"/>
      <c r="J72" s="254"/>
      <c r="K72" s="255"/>
      <c r="L72" s="256"/>
      <c r="M72" s="256"/>
      <c r="N72" s="251" t="s">
        <v>56</v>
      </c>
      <c r="O72" s="257"/>
      <c r="P72" s="258"/>
      <c r="Q72" s="219"/>
    </row>
    <row r="73" spans="2:17" x14ac:dyDescent="0.25">
      <c r="B73" s="208"/>
      <c r="C73" s="201"/>
      <c r="D73" s="202"/>
      <c r="E73" s="203">
        <v>0</v>
      </c>
      <c r="F73" s="75">
        <f>IFERROR(IF(E73&lt;&gt;"",E73*VLOOKUP(D73,'Active Summary'!$K$11:$L$17,2,0),0), 0)</f>
        <v>0</v>
      </c>
      <c r="G73" s="213"/>
      <c r="H73" s="213"/>
      <c r="I73" s="76"/>
      <c r="J73" s="248"/>
      <c r="K73" s="249"/>
      <c r="L73" s="250"/>
      <c r="M73" s="250"/>
      <c r="N73" s="251" t="s">
        <v>56</v>
      </c>
      <c r="O73" s="252"/>
      <c r="P73" s="253"/>
      <c r="Q73" s="215"/>
    </row>
    <row r="74" spans="2:17" x14ac:dyDescent="0.25">
      <c r="B74" s="204"/>
      <c r="C74" s="205"/>
      <c r="D74" s="206"/>
      <c r="E74" s="207">
        <v>0</v>
      </c>
      <c r="F74" s="77">
        <f>IFERROR(IF(E74&lt;&gt;"",E74*VLOOKUP(D74,'Active Summary'!$K$11:$L$17,2,0),0), 0)</f>
        <v>0</v>
      </c>
      <c r="G74" s="214"/>
      <c r="H74" s="214"/>
      <c r="I74" s="76"/>
      <c r="J74" s="254"/>
      <c r="K74" s="255"/>
      <c r="L74" s="256"/>
      <c r="M74" s="256"/>
      <c r="N74" s="251" t="s">
        <v>56</v>
      </c>
      <c r="O74" s="257"/>
      <c r="P74" s="258"/>
      <c r="Q74" s="219"/>
    </row>
    <row r="75" spans="2:17" x14ac:dyDescent="0.25">
      <c r="B75" s="208"/>
      <c r="C75" s="201"/>
      <c r="D75" s="202"/>
      <c r="E75" s="203">
        <v>0</v>
      </c>
      <c r="F75" s="75">
        <f>IFERROR(IF(E75&lt;&gt;"",E75*VLOOKUP(D75,'Active Summary'!$K$11:$L$17,2,0),0), 0)</f>
        <v>0</v>
      </c>
      <c r="G75" s="213"/>
      <c r="H75" s="213"/>
      <c r="I75" s="76"/>
      <c r="J75" s="248"/>
      <c r="K75" s="249"/>
      <c r="L75" s="250"/>
      <c r="M75" s="250"/>
      <c r="N75" s="251" t="s">
        <v>56</v>
      </c>
      <c r="O75" s="252"/>
      <c r="P75" s="253"/>
      <c r="Q75" s="215"/>
    </row>
    <row r="76" spans="2:17" x14ac:dyDescent="0.25">
      <c r="B76" s="204"/>
      <c r="C76" s="205"/>
      <c r="D76" s="206"/>
      <c r="E76" s="207">
        <v>0</v>
      </c>
      <c r="F76" s="77">
        <f>IFERROR(IF(E76&lt;&gt;"",E76*VLOOKUP(D76,'Active Summary'!$K$11:$L$17,2,0),0), 0)</f>
        <v>0</v>
      </c>
      <c r="G76" s="214"/>
      <c r="H76" s="214"/>
      <c r="I76" s="76"/>
      <c r="J76" s="254"/>
      <c r="K76" s="255"/>
      <c r="L76" s="256"/>
      <c r="M76" s="256"/>
      <c r="N76" s="251" t="s">
        <v>56</v>
      </c>
      <c r="O76" s="257"/>
      <c r="P76" s="258"/>
      <c r="Q76" s="219"/>
    </row>
    <row r="77" spans="2:17" x14ac:dyDescent="0.25">
      <c r="B77" s="208"/>
      <c r="C77" s="201"/>
      <c r="D77" s="202"/>
      <c r="E77" s="203">
        <v>0</v>
      </c>
      <c r="F77" s="75">
        <f>IFERROR(IF(E77&lt;&gt;"",E77*VLOOKUP(D77,'Active Summary'!$K$11:$L$17,2,0),0), 0)</f>
        <v>0</v>
      </c>
      <c r="G77" s="213"/>
      <c r="H77" s="213"/>
      <c r="I77" s="76"/>
      <c r="J77" s="248"/>
      <c r="K77" s="249"/>
      <c r="L77" s="250"/>
      <c r="M77" s="250"/>
      <c r="N77" s="251" t="s">
        <v>56</v>
      </c>
      <c r="O77" s="252"/>
      <c r="P77" s="253"/>
      <c r="Q77" s="215"/>
    </row>
    <row r="78" spans="2:17" x14ac:dyDescent="0.25">
      <c r="B78" s="204"/>
      <c r="C78" s="205"/>
      <c r="D78" s="206"/>
      <c r="E78" s="207">
        <v>0</v>
      </c>
      <c r="F78" s="77">
        <f>IFERROR(IF(E78&lt;&gt;"",E78*VLOOKUP(D78,'Active Summary'!$K$11:$L$17,2,0),0), 0)</f>
        <v>0</v>
      </c>
      <c r="G78" s="214"/>
      <c r="H78" s="214"/>
      <c r="I78" s="76"/>
      <c r="J78" s="254"/>
      <c r="K78" s="255"/>
      <c r="L78" s="256"/>
      <c r="M78" s="256"/>
      <c r="N78" s="251" t="s">
        <v>56</v>
      </c>
      <c r="O78" s="257"/>
      <c r="P78" s="258"/>
      <c r="Q78" s="219"/>
    </row>
    <row r="79" spans="2:17" x14ac:dyDescent="0.25">
      <c r="B79" s="208"/>
      <c r="C79" s="201"/>
      <c r="D79" s="202"/>
      <c r="E79" s="203">
        <v>0</v>
      </c>
      <c r="F79" s="75">
        <f>IFERROR(IF(E79&lt;&gt;"",E79*VLOOKUP(D79,'Active Summary'!$K$11:$L$17,2,0),0), 0)</f>
        <v>0</v>
      </c>
      <c r="G79" s="213"/>
      <c r="H79" s="213"/>
      <c r="I79" s="76"/>
      <c r="J79" s="248"/>
      <c r="K79" s="249"/>
      <c r="L79" s="250"/>
      <c r="M79" s="250"/>
      <c r="N79" s="251" t="s">
        <v>56</v>
      </c>
      <c r="O79" s="252"/>
      <c r="P79" s="253"/>
      <c r="Q79" s="215"/>
    </row>
    <row r="80" spans="2:17" x14ac:dyDescent="0.25">
      <c r="B80" s="204"/>
      <c r="C80" s="205"/>
      <c r="D80" s="206"/>
      <c r="E80" s="207">
        <v>0</v>
      </c>
      <c r="F80" s="77">
        <f>IFERROR(IF(E80&lt;&gt;"",E80*VLOOKUP(D80,'Active Summary'!$K$11:$L$17,2,0),0), 0)</f>
        <v>0</v>
      </c>
      <c r="G80" s="214"/>
      <c r="H80" s="214"/>
      <c r="I80" s="76"/>
      <c r="J80" s="254"/>
      <c r="K80" s="255"/>
      <c r="L80" s="256"/>
      <c r="M80" s="256"/>
      <c r="N80" s="251" t="s">
        <v>56</v>
      </c>
      <c r="O80" s="257"/>
      <c r="P80" s="258"/>
      <c r="Q80" s="219"/>
    </row>
    <row r="81" spans="2:17" x14ac:dyDescent="0.25">
      <c r="B81" s="208"/>
      <c r="C81" s="201"/>
      <c r="D81" s="202"/>
      <c r="E81" s="203">
        <v>0</v>
      </c>
      <c r="F81" s="75">
        <f>IFERROR(IF(E81&lt;&gt;"",E81*VLOOKUP(D81,'Active Summary'!$K$11:$L$17,2,0),0), 0)</f>
        <v>0</v>
      </c>
      <c r="G81" s="213"/>
      <c r="H81" s="213"/>
      <c r="I81" s="76"/>
      <c r="J81" s="248"/>
      <c r="K81" s="249"/>
      <c r="L81" s="250"/>
      <c r="M81" s="250"/>
      <c r="N81" s="251" t="s">
        <v>56</v>
      </c>
      <c r="O81" s="252"/>
      <c r="P81" s="253"/>
      <c r="Q81" s="215"/>
    </row>
    <row r="82" spans="2:17" x14ac:dyDescent="0.25">
      <c r="B82" s="204"/>
      <c r="C82" s="205"/>
      <c r="D82" s="206"/>
      <c r="E82" s="207">
        <v>0</v>
      </c>
      <c r="F82" s="77">
        <f>IFERROR(IF(E82&lt;&gt;"",E82*VLOOKUP(D82,'Active Summary'!$K$11:$L$17,2,0),0), 0)</f>
        <v>0</v>
      </c>
      <c r="G82" s="214"/>
      <c r="H82" s="214"/>
      <c r="I82" s="76"/>
      <c r="J82" s="254"/>
      <c r="K82" s="255"/>
      <c r="L82" s="256"/>
      <c r="M82" s="256"/>
      <c r="N82" s="251" t="s">
        <v>56</v>
      </c>
      <c r="O82" s="257"/>
      <c r="P82" s="258"/>
      <c r="Q82" s="219"/>
    </row>
    <row r="83" spans="2:17" x14ac:dyDescent="0.25">
      <c r="B83" s="208"/>
      <c r="C83" s="201"/>
      <c r="D83" s="202"/>
      <c r="E83" s="203">
        <v>0</v>
      </c>
      <c r="F83" s="75">
        <f>IFERROR(IF(E83&lt;&gt;"",E83*VLOOKUP(D83,'Active Summary'!$K$11:$L$17,2,0),0), 0)</f>
        <v>0</v>
      </c>
      <c r="G83" s="213"/>
      <c r="H83" s="213"/>
      <c r="I83" s="76"/>
      <c r="J83" s="248"/>
      <c r="K83" s="249"/>
      <c r="L83" s="250"/>
      <c r="M83" s="250"/>
      <c r="N83" s="251" t="s">
        <v>56</v>
      </c>
      <c r="O83" s="252"/>
      <c r="P83" s="253"/>
      <c r="Q83" s="215"/>
    </row>
    <row r="84" spans="2:17" x14ac:dyDescent="0.25">
      <c r="B84" s="204"/>
      <c r="C84" s="205"/>
      <c r="D84" s="206"/>
      <c r="E84" s="207">
        <v>0</v>
      </c>
      <c r="F84" s="77">
        <f>IFERROR(IF(E84&lt;&gt;"",E84*VLOOKUP(D84,'Active Summary'!$K$11:$L$17,2,0),0), 0)</f>
        <v>0</v>
      </c>
      <c r="G84" s="214"/>
      <c r="H84" s="214"/>
      <c r="I84" s="76"/>
      <c r="J84" s="254"/>
      <c r="K84" s="255"/>
      <c r="L84" s="256"/>
      <c r="M84" s="256"/>
      <c r="N84" s="251" t="s">
        <v>56</v>
      </c>
      <c r="O84" s="257"/>
      <c r="P84" s="258"/>
      <c r="Q84" s="219"/>
    </row>
    <row r="85" spans="2:17" x14ac:dyDescent="0.25">
      <c r="B85" s="208"/>
      <c r="C85" s="201"/>
      <c r="D85" s="202"/>
      <c r="E85" s="203">
        <v>0</v>
      </c>
      <c r="F85" s="75">
        <f>IFERROR(IF(E85&lt;&gt;"",E85*VLOOKUP(D85,'Active Summary'!$K$11:$L$17,2,0),0), 0)</f>
        <v>0</v>
      </c>
      <c r="G85" s="213"/>
      <c r="H85" s="213"/>
      <c r="I85" s="76"/>
      <c r="J85" s="248"/>
      <c r="K85" s="249"/>
      <c r="L85" s="250"/>
      <c r="M85" s="250"/>
      <c r="N85" s="251" t="s">
        <v>56</v>
      </c>
      <c r="O85" s="252"/>
      <c r="P85" s="253"/>
      <c r="Q85" s="215"/>
    </row>
    <row r="86" spans="2:17" x14ac:dyDescent="0.25">
      <c r="B86" s="204"/>
      <c r="C86" s="205"/>
      <c r="D86" s="206"/>
      <c r="E86" s="207">
        <v>0</v>
      </c>
      <c r="F86" s="77">
        <f>IFERROR(IF(E86&lt;&gt;"",E86*VLOOKUP(D86,'Active Summary'!$K$11:$L$17,2,0),0), 0)</f>
        <v>0</v>
      </c>
      <c r="G86" s="214"/>
      <c r="H86" s="214"/>
      <c r="I86" s="76"/>
      <c r="J86" s="254"/>
      <c r="K86" s="255"/>
      <c r="L86" s="256"/>
      <c r="M86" s="256"/>
      <c r="N86" s="251" t="s">
        <v>56</v>
      </c>
      <c r="O86" s="257"/>
      <c r="P86" s="258"/>
      <c r="Q86" s="219"/>
    </row>
    <row r="87" spans="2:17" x14ac:dyDescent="0.25">
      <c r="B87" s="208"/>
      <c r="C87" s="201"/>
      <c r="D87" s="202"/>
      <c r="E87" s="203">
        <v>0</v>
      </c>
      <c r="F87" s="75">
        <f>IFERROR(IF(E87&lt;&gt;"",E87*VLOOKUP(D87,'Active Summary'!$K$11:$L$17,2,0),0), 0)</f>
        <v>0</v>
      </c>
      <c r="G87" s="213"/>
      <c r="H87" s="213"/>
      <c r="I87" s="76"/>
      <c r="J87" s="248"/>
      <c r="K87" s="249"/>
      <c r="L87" s="250"/>
      <c r="M87" s="250"/>
      <c r="N87" s="251" t="s">
        <v>56</v>
      </c>
      <c r="O87" s="252"/>
      <c r="P87" s="253"/>
      <c r="Q87" s="215"/>
    </row>
    <row r="88" spans="2:17" x14ac:dyDescent="0.25">
      <c r="B88" s="204"/>
      <c r="C88" s="205"/>
      <c r="D88" s="206"/>
      <c r="E88" s="207">
        <v>0</v>
      </c>
      <c r="F88" s="77">
        <f>IFERROR(IF(E88&lt;&gt;"",E88*VLOOKUP(D88,'Active Summary'!$K$11:$L$17,2,0),0), 0)</f>
        <v>0</v>
      </c>
      <c r="G88" s="214"/>
      <c r="H88" s="214"/>
      <c r="I88" s="76"/>
      <c r="J88" s="254"/>
      <c r="K88" s="255"/>
      <c r="L88" s="256"/>
      <c r="M88" s="256"/>
      <c r="N88" s="251" t="s">
        <v>56</v>
      </c>
      <c r="O88" s="257"/>
      <c r="P88" s="258"/>
      <c r="Q88" s="219"/>
    </row>
    <row r="89" spans="2:17" x14ac:dyDescent="0.25">
      <c r="B89" s="208"/>
      <c r="C89" s="201"/>
      <c r="D89" s="202"/>
      <c r="E89" s="203">
        <v>0</v>
      </c>
      <c r="F89" s="75">
        <f>IFERROR(IF(E89&lt;&gt;"",E89*VLOOKUP(D89,'Active Summary'!$K$11:$L$17,2,0),0), 0)</f>
        <v>0</v>
      </c>
      <c r="G89" s="213"/>
      <c r="H89" s="213"/>
      <c r="I89" s="76"/>
      <c r="J89" s="248"/>
      <c r="K89" s="249"/>
      <c r="L89" s="250"/>
      <c r="M89" s="250"/>
      <c r="N89" s="251" t="s">
        <v>56</v>
      </c>
      <c r="O89" s="252"/>
      <c r="P89" s="253"/>
      <c r="Q89" s="215"/>
    </row>
    <row r="90" spans="2:17" x14ac:dyDescent="0.25">
      <c r="B90" s="204"/>
      <c r="C90" s="205"/>
      <c r="D90" s="206"/>
      <c r="E90" s="207">
        <v>0</v>
      </c>
      <c r="F90" s="77">
        <f>IFERROR(IF(E90&lt;&gt;"",E90*VLOOKUP(D90,'Active Summary'!$K$11:$L$17,2,0),0), 0)</f>
        <v>0</v>
      </c>
      <c r="G90" s="214"/>
      <c r="H90" s="214"/>
      <c r="I90" s="76"/>
      <c r="J90" s="254"/>
      <c r="K90" s="255"/>
      <c r="L90" s="256"/>
      <c r="M90" s="256"/>
      <c r="N90" s="251" t="s">
        <v>56</v>
      </c>
      <c r="O90" s="257"/>
      <c r="P90" s="258"/>
      <c r="Q90" s="219"/>
    </row>
    <row r="91" spans="2:17" x14ac:dyDescent="0.25">
      <c r="B91" s="208"/>
      <c r="C91" s="201"/>
      <c r="D91" s="202"/>
      <c r="E91" s="203">
        <v>0</v>
      </c>
      <c r="F91" s="75">
        <f>IFERROR(IF(E91&lt;&gt;"",E91*VLOOKUP(D91,'Active Summary'!$K$11:$L$17,2,0),0), 0)</f>
        <v>0</v>
      </c>
      <c r="G91" s="213"/>
      <c r="H91" s="213"/>
      <c r="I91" s="76"/>
      <c r="J91" s="248"/>
      <c r="K91" s="249"/>
      <c r="L91" s="250"/>
      <c r="M91" s="250"/>
      <c r="N91" s="251" t="s">
        <v>56</v>
      </c>
      <c r="O91" s="252"/>
      <c r="P91" s="253"/>
      <c r="Q91" s="215"/>
    </row>
    <row r="92" spans="2:17" x14ac:dyDescent="0.25">
      <c r="B92" s="204"/>
      <c r="C92" s="205"/>
      <c r="D92" s="206"/>
      <c r="E92" s="207">
        <v>0</v>
      </c>
      <c r="F92" s="77">
        <f>IFERROR(IF(E92&lt;&gt;"",E92*VLOOKUP(D92,'Active Summary'!$K$11:$L$17,2,0),0), 0)</f>
        <v>0</v>
      </c>
      <c r="G92" s="214"/>
      <c r="H92" s="214"/>
      <c r="I92" s="76"/>
      <c r="J92" s="254"/>
      <c r="K92" s="255"/>
      <c r="L92" s="256"/>
      <c r="M92" s="256"/>
      <c r="N92" s="251" t="s">
        <v>56</v>
      </c>
      <c r="O92" s="257"/>
      <c r="P92" s="258"/>
      <c r="Q92" s="219"/>
    </row>
    <row r="93" spans="2:17" x14ac:dyDescent="0.25">
      <c r="B93" s="208"/>
      <c r="C93" s="201"/>
      <c r="D93" s="202"/>
      <c r="E93" s="203">
        <v>0</v>
      </c>
      <c r="F93" s="75">
        <f>IFERROR(IF(E93&lt;&gt;"",E93*VLOOKUP(D93,'Active Summary'!$K$11:$L$17,2,0),0), 0)</f>
        <v>0</v>
      </c>
      <c r="G93" s="213"/>
      <c r="H93" s="213"/>
      <c r="I93" s="76"/>
      <c r="J93" s="248"/>
      <c r="K93" s="249"/>
      <c r="L93" s="250"/>
      <c r="M93" s="250"/>
      <c r="N93" s="251" t="s">
        <v>56</v>
      </c>
      <c r="O93" s="252"/>
      <c r="P93" s="253"/>
      <c r="Q93" s="215"/>
    </row>
    <row r="94" spans="2:17" x14ac:dyDescent="0.25">
      <c r="B94" s="204"/>
      <c r="C94" s="205"/>
      <c r="D94" s="206"/>
      <c r="E94" s="207">
        <v>0</v>
      </c>
      <c r="F94" s="77">
        <f>IFERROR(IF(E94&lt;&gt;"",E94*VLOOKUP(D94,'Active Summary'!$K$11:$L$17,2,0),0), 0)</f>
        <v>0</v>
      </c>
      <c r="G94" s="214"/>
      <c r="H94" s="214"/>
      <c r="I94" s="76"/>
      <c r="J94" s="254"/>
      <c r="K94" s="255"/>
      <c r="L94" s="256"/>
      <c r="M94" s="256"/>
      <c r="N94" s="251" t="s">
        <v>56</v>
      </c>
      <c r="O94" s="257"/>
      <c r="P94" s="258"/>
      <c r="Q94" s="219"/>
    </row>
    <row r="95" spans="2:17" x14ac:dyDescent="0.25">
      <c r="B95" s="208"/>
      <c r="C95" s="201"/>
      <c r="D95" s="202"/>
      <c r="E95" s="203">
        <v>0</v>
      </c>
      <c r="F95" s="75">
        <f>IFERROR(IF(E95&lt;&gt;"",E95*VLOOKUP(D95,'Active Summary'!$K$11:$L$17,2,0),0), 0)</f>
        <v>0</v>
      </c>
      <c r="G95" s="213"/>
      <c r="H95" s="213"/>
      <c r="I95" s="76"/>
      <c r="J95" s="248"/>
      <c r="K95" s="249"/>
      <c r="L95" s="250"/>
      <c r="M95" s="250"/>
      <c r="N95" s="251" t="s">
        <v>56</v>
      </c>
      <c r="O95" s="252"/>
      <c r="P95" s="253"/>
      <c r="Q95" s="215"/>
    </row>
    <row r="96" spans="2:17" x14ac:dyDescent="0.25">
      <c r="B96" s="204"/>
      <c r="C96" s="205"/>
      <c r="D96" s="206"/>
      <c r="E96" s="207">
        <v>0</v>
      </c>
      <c r="F96" s="77">
        <f>IFERROR(IF(E96&lt;&gt;"",E96*VLOOKUP(D96,'Active Summary'!$K$11:$L$17,2,0),0), 0)</f>
        <v>0</v>
      </c>
      <c r="G96" s="214"/>
      <c r="H96" s="214"/>
      <c r="I96" s="76"/>
      <c r="J96" s="254"/>
      <c r="K96" s="255"/>
      <c r="L96" s="256"/>
      <c r="M96" s="256"/>
      <c r="N96" s="251" t="s">
        <v>56</v>
      </c>
      <c r="O96" s="257"/>
      <c r="P96" s="258"/>
      <c r="Q96" s="219"/>
    </row>
    <row r="97" spans="2:17" x14ac:dyDescent="0.25">
      <c r="B97" s="208"/>
      <c r="C97" s="201"/>
      <c r="D97" s="202"/>
      <c r="E97" s="203">
        <v>0</v>
      </c>
      <c r="F97" s="75">
        <f>IFERROR(IF(E97&lt;&gt;"",E97*VLOOKUP(D97,'Active Summary'!$K$11:$L$17,2,0),0), 0)</f>
        <v>0</v>
      </c>
      <c r="G97" s="213"/>
      <c r="H97" s="213"/>
      <c r="I97" s="76"/>
      <c r="J97" s="248"/>
      <c r="K97" s="249"/>
      <c r="L97" s="250"/>
      <c r="M97" s="250"/>
      <c r="N97" s="251" t="s">
        <v>56</v>
      </c>
      <c r="O97" s="252"/>
      <c r="P97" s="253"/>
      <c r="Q97" s="215"/>
    </row>
    <row r="98" spans="2:17" x14ac:dyDescent="0.25">
      <c r="B98" s="204"/>
      <c r="C98" s="205"/>
      <c r="D98" s="206"/>
      <c r="E98" s="207">
        <v>0</v>
      </c>
      <c r="F98" s="77">
        <f>IFERROR(IF(E98&lt;&gt;"",E98*VLOOKUP(D98,'Active Summary'!$K$11:$L$17,2,0),0), 0)</f>
        <v>0</v>
      </c>
      <c r="G98" s="214"/>
      <c r="H98" s="214"/>
      <c r="I98" s="76"/>
      <c r="J98" s="254"/>
      <c r="K98" s="255"/>
      <c r="L98" s="256"/>
      <c r="M98" s="256"/>
      <c r="N98" s="251" t="s">
        <v>56</v>
      </c>
      <c r="O98" s="257"/>
      <c r="P98" s="258"/>
      <c r="Q98" s="219"/>
    </row>
    <row r="99" spans="2:17" x14ac:dyDescent="0.25">
      <c r="B99" s="208"/>
      <c r="C99" s="201"/>
      <c r="D99" s="202"/>
      <c r="E99" s="203">
        <v>0</v>
      </c>
      <c r="F99" s="75">
        <f>IFERROR(IF(E99&lt;&gt;"",E99*VLOOKUP(D99,'Active Summary'!$K$11:$L$17,2,0),0), 0)</f>
        <v>0</v>
      </c>
      <c r="G99" s="213"/>
      <c r="H99" s="213"/>
      <c r="I99" s="76"/>
      <c r="J99" s="248"/>
      <c r="K99" s="249"/>
      <c r="L99" s="250"/>
      <c r="M99" s="250"/>
      <c r="N99" s="251" t="s">
        <v>56</v>
      </c>
      <c r="O99" s="252"/>
      <c r="P99" s="253"/>
      <c r="Q99" s="215"/>
    </row>
    <row r="100" spans="2:17" x14ac:dyDescent="0.25">
      <c r="B100" s="204"/>
      <c r="C100" s="205"/>
      <c r="D100" s="206"/>
      <c r="E100" s="207">
        <v>0</v>
      </c>
      <c r="F100" s="77">
        <f>IFERROR(IF(E100&lt;&gt;"",E100*VLOOKUP(D100,'Active Summary'!$K$11:$L$17,2,0),0), 0)</f>
        <v>0</v>
      </c>
      <c r="G100" s="214"/>
      <c r="H100" s="214"/>
      <c r="I100" s="76"/>
      <c r="J100" s="254"/>
      <c r="K100" s="255"/>
      <c r="L100" s="256"/>
      <c r="M100" s="256"/>
      <c r="N100" s="251" t="s">
        <v>56</v>
      </c>
      <c r="O100" s="257"/>
      <c r="P100" s="258"/>
      <c r="Q100" s="219"/>
    </row>
    <row r="101" spans="2:17" x14ac:dyDescent="0.25">
      <c r="B101" s="208"/>
      <c r="C101" s="201"/>
      <c r="D101" s="202"/>
      <c r="E101" s="203">
        <v>0</v>
      </c>
      <c r="F101" s="75">
        <f>IFERROR(IF(E101&lt;&gt;"",E101*VLOOKUP(D101,'Active Summary'!$K$11:$L$17,2,0),0), 0)</f>
        <v>0</v>
      </c>
      <c r="G101" s="213"/>
      <c r="H101" s="213"/>
      <c r="I101" s="76"/>
      <c r="J101" s="248"/>
      <c r="K101" s="249"/>
      <c r="L101" s="250"/>
      <c r="M101" s="250"/>
      <c r="N101" s="251" t="s">
        <v>56</v>
      </c>
      <c r="O101" s="252"/>
      <c r="P101" s="253"/>
      <c r="Q101" s="215"/>
    </row>
    <row r="102" spans="2:17" x14ac:dyDescent="0.25">
      <c r="B102" s="204"/>
      <c r="C102" s="205"/>
      <c r="D102" s="206"/>
      <c r="E102" s="207">
        <v>0</v>
      </c>
      <c r="F102" s="77">
        <f>IFERROR(IF(E102&lt;&gt;"",E102*VLOOKUP(D102,'Active Summary'!$K$11:$L$17,2,0),0), 0)</f>
        <v>0</v>
      </c>
      <c r="G102" s="214"/>
      <c r="H102" s="214"/>
      <c r="I102" s="76"/>
      <c r="J102" s="254"/>
      <c r="K102" s="255"/>
      <c r="L102" s="256"/>
      <c r="M102" s="256"/>
      <c r="N102" s="251" t="s">
        <v>56</v>
      </c>
      <c r="O102" s="257"/>
      <c r="P102" s="258"/>
      <c r="Q102" s="219"/>
    </row>
    <row r="103" spans="2:17" x14ac:dyDescent="0.25">
      <c r="B103" s="208"/>
      <c r="C103" s="201"/>
      <c r="D103" s="202"/>
      <c r="E103" s="203">
        <v>0</v>
      </c>
      <c r="F103" s="75">
        <f>IFERROR(IF(E103&lt;&gt;"",E103*VLOOKUP(D103,'Active Summary'!$K$11:$L$17,2,0),0), 0)</f>
        <v>0</v>
      </c>
      <c r="G103" s="213"/>
      <c r="H103" s="213"/>
      <c r="I103" s="76"/>
      <c r="J103" s="248"/>
      <c r="K103" s="249"/>
      <c r="L103" s="250"/>
      <c r="M103" s="250"/>
      <c r="N103" s="251" t="s">
        <v>56</v>
      </c>
      <c r="O103" s="252"/>
      <c r="P103" s="253"/>
      <c r="Q103" s="215"/>
    </row>
    <row r="104" spans="2:17" x14ac:dyDescent="0.25">
      <c r="B104" s="204"/>
      <c r="C104" s="205"/>
      <c r="D104" s="206"/>
      <c r="E104" s="207">
        <v>0</v>
      </c>
      <c r="F104" s="77">
        <f>IFERROR(IF(E104&lt;&gt;"",E104*VLOOKUP(D104,'Active Summary'!$K$11:$L$17,2,0),0), 0)</f>
        <v>0</v>
      </c>
      <c r="G104" s="214"/>
      <c r="H104" s="214"/>
      <c r="I104" s="76"/>
      <c r="J104" s="254"/>
      <c r="K104" s="255"/>
      <c r="L104" s="256"/>
      <c r="M104" s="256"/>
      <c r="N104" s="251" t="s">
        <v>56</v>
      </c>
      <c r="O104" s="257"/>
      <c r="P104" s="258"/>
      <c r="Q104" s="219"/>
    </row>
    <row r="105" spans="2:17" x14ac:dyDescent="0.25">
      <c r="B105" s="208"/>
      <c r="C105" s="201"/>
      <c r="D105" s="202"/>
      <c r="E105" s="203">
        <v>0</v>
      </c>
      <c r="F105" s="75">
        <f>IFERROR(IF(E105&lt;&gt;"",E105*VLOOKUP(D105,'Active Summary'!$K$11:$L$17,2,0),0), 0)</f>
        <v>0</v>
      </c>
      <c r="G105" s="213"/>
      <c r="H105" s="213"/>
      <c r="I105" s="76"/>
      <c r="J105" s="248"/>
      <c r="K105" s="249"/>
      <c r="L105" s="250"/>
      <c r="M105" s="250"/>
      <c r="N105" s="251" t="s">
        <v>56</v>
      </c>
      <c r="O105" s="252"/>
      <c r="P105" s="253"/>
      <c r="Q105" s="215"/>
    </row>
    <row r="106" spans="2:17" x14ac:dyDescent="0.25">
      <c r="B106" s="204"/>
      <c r="C106" s="205"/>
      <c r="D106" s="206"/>
      <c r="E106" s="207">
        <v>0</v>
      </c>
      <c r="F106" s="77">
        <f>IFERROR(IF(E106&lt;&gt;"",E106*VLOOKUP(D106,'Active Summary'!$K$11:$L$17,2,0),0), 0)</f>
        <v>0</v>
      </c>
      <c r="G106" s="214"/>
      <c r="H106" s="214"/>
      <c r="I106" s="76"/>
      <c r="J106" s="254"/>
      <c r="K106" s="255"/>
      <c r="L106" s="256"/>
      <c r="M106" s="256"/>
      <c r="N106" s="251" t="s">
        <v>56</v>
      </c>
      <c r="O106" s="257"/>
      <c r="P106" s="258"/>
      <c r="Q106" s="219"/>
    </row>
    <row r="107" spans="2:17" x14ac:dyDescent="0.25">
      <c r="B107" s="208"/>
      <c r="C107" s="201"/>
      <c r="D107" s="202"/>
      <c r="E107" s="203">
        <v>0</v>
      </c>
      <c r="F107" s="75">
        <f>IFERROR(IF(E107&lt;&gt;"",E107*VLOOKUP(D107,'Active Summary'!$K$11:$L$17,2,0),0), 0)</f>
        <v>0</v>
      </c>
      <c r="G107" s="213"/>
      <c r="H107" s="213"/>
      <c r="I107" s="76"/>
      <c r="J107" s="248"/>
      <c r="K107" s="249"/>
      <c r="L107" s="250"/>
      <c r="M107" s="250"/>
      <c r="N107" s="251" t="s">
        <v>56</v>
      </c>
      <c r="O107" s="252"/>
      <c r="P107" s="253"/>
      <c r="Q107" s="215"/>
    </row>
    <row r="108" spans="2:17" x14ac:dyDescent="0.25">
      <c r="B108" s="204"/>
      <c r="C108" s="205"/>
      <c r="D108" s="206"/>
      <c r="E108" s="207">
        <v>0</v>
      </c>
      <c r="F108" s="77">
        <f>IFERROR(IF(E108&lt;&gt;"",E108*VLOOKUP(D108,'Active Summary'!$K$11:$L$17,2,0),0), 0)</f>
        <v>0</v>
      </c>
      <c r="G108" s="214"/>
      <c r="H108" s="214"/>
      <c r="I108" s="76"/>
      <c r="J108" s="254"/>
      <c r="K108" s="255"/>
      <c r="L108" s="256"/>
      <c r="M108" s="256"/>
      <c r="N108" s="251" t="s">
        <v>56</v>
      </c>
      <c r="O108" s="257"/>
      <c r="P108" s="258"/>
      <c r="Q108" s="219"/>
    </row>
    <row r="109" spans="2:17" x14ac:dyDescent="0.25">
      <c r="B109" s="208"/>
      <c r="C109" s="201"/>
      <c r="D109" s="202"/>
      <c r="E109" s="203">
        <v>0</v>
      </c>
      <c r="F109" s="75">
        <f>IFERROR(IF(E109&lt;&gt;"",E109*VLOOKUP(D109,'Active Summary'!$K$11:$L$17,2,0),0), 0)</f>
        <v>0</v>
      </c>
      <c r="G109" s="213"/>
      <c r="H109" s="213"/>
      <c r="I109" s="76"/>
      <c r="J109" s="248"/>
      <c r="K109" s="249"/>
      <c r="L109" s="250"/>
      <c r="M109" s="250"/>
      <c r="N109" s="251" t="s">
        <v>56</v>
      </c>
      <c r="O109" s="252"/>
      <c r="P109" s="253"/>
      <c r="Q109" s="215"/>
    </row>
    <row r="110" spans="2:17" x14ac:dyDescent="0.25">
      <c r="B110" s="204"/>
      <c r="C110" s="205"/>
      <c r="D110" s="206"/>
      <c r="E110" s="207">
        <v>0</v>
      </c>
      <c r="F110" s="77">
        <f>IFERROR(IF(E110&lt;&gt;"",E110*VLOOKUP(D110,'Active Summary'!$K$11:$L$17,2,0),0), 0)</f>
        <v>0</v>
      </c>
      <c r="G110" s="214"/>
      <c r="H110" s="214"/>
      <c r="I110" s="76"/>
      <c r="J110" s="254"/>
      <c r="K110" s="255"/>
      <c r="L110" s="256"/>
      <c r="M110" s="256"/>
      <c r="N110" s="251" t="s">
        <v>56</v>
      </c>
      <c r="O110" s="257"/>
      <c r="P110" s="258"/>
      <c r="Q110" s="219"/>
    </row>
    <row r="111" spans="2:17" x14ac:dyDescent="0.25">
      <c r="B111" s="208"/>
      <c r="C111" s="201"/>
      <c r="D111" s="202"/>
      <c r="E111" s="203">
        <v>0</v>
      </c>
      <c r="F111" s="75">
        <f>IFERROR(IF(E111&lt;&gt;"",E111*VLOOKUP(D111,'Active Summary'!$K$11:$L$17,2,0),0), 0)</f>
        <v>0</v>
      </c>
      <c r="G111" s="213"/>
      <c r="H111" s="213"/>
      <c r="I111" s="76"/>
      <c r="J111" s="248"/>
      <c r="K111" s="249"/>
      <c r="L111" s="250"/>
      <c r="M111" s="250"/>
      <c r="N111" s="251" t="s">
        <v>56</v>
      </c>
      <c r="O111" s="252"/>
      <c r="P111" s="253"/>
      <c r="Q111" s="215"/>
    </row>
    <row r="112" spans="2:17" x14ac:dyDescent="0.25">
      <c r="B112" s="204"/>
      <c r="C112" s="205"/>
      <c r="D112" s="206"/>
      <c r="E112" s="207">
        <v>0</v>
      </c>
      <c r="F112" s="77">
        <f>IFERROR(IF(E112&lt;&gt;"",E112*VLOOKUP(D112,'Active Summary'!$K$11:$L$17,2,0),0), 0)</f>
        <v>0</v>
      </c>
      <c r="G112" s="214"/>
      <c r="H112" s="214"/>
      <c r="I112" s="76"/>
      <c r="J112" s="254"/>
      <c r="K112" s="255"/>
      <c r="L112" s="256"/>
      <c r="M112" s="256"/>
      <c r="N112" s="251" t="s">
        <v>56</v>
      </c>
      <c r="O112" s="257"/>
      <c r="P112" s="258"/>
      <c r="Q112" s="219"/>
    </row>
    <row r="113" spans="2:17" x14ac:dyDescent="0.25">
      <c r="B113" s="208"/>
      <c r="C113" s="201"/>
      <c r="D113" s="202"/>
      <c r="E113" s="203">
        <v>0</v>
      </c>
      <c r="F113" s="75">
        <f>IFERROR(IF(E113&lt;&gt;"",E113*VLOOKUP(D113,'Active Summary'!$K$11:$L$17,2,0),0), 0)</f>
        <v>0</v>
      </c>
      <c r="G113" s="213"/>
      <c r="H113" s="213"/>
      <c r="I113" s="76"/>
      <c r="J113" s="248"/>
      <c r="K113" s="249"/>
      <c r="L113" s="250"/>
      <c r="M113" s="250"/>
      <c r="N113" s="251" t="s">
        <v>56</v>
      </c>
      <c r="O113" s="252"/>
      <c r="P113" s="253"/>
      <c r="Q113" s="215"/>
    </row>
    <row r="114" spans="2:17" x14ac:dyDescent="0.25">
      <c r="B114" s="204"/>
      <c r="C114" s="205"/>
      <c r="D114" s="206"/>
      <c r="E114" s="207">
        <v>0</v>
      </c>
      <c r="F114" s="77">
        <f>IFERROR(IF(E114&lt;&gt;"",E114*VLOOKUP(D114,'Active Summary'!$K$11:$L$17,2,0),0), 0)</f>
        <v>0</v>
      </c>
      <c r="G114" s="214"/>
      <c r="H114" s="214"/>
      <c r="I114" s="76"/>
      <c r="J114" s="254"/>
      <c r="K114" s="255"/>
      <c r="L114" s="256"/>
      <c r="M114" s="256"/>
      <c r="N114" s="251" t="s">
        <v>56</v>
      </c>
      <c r="O114" s="257"/>
      <c r="P114" s="258"/>
      <c r="Q114" s="219"/>
    </row>
    <row r="115" spans="2:17" x14ac:dyDescent="0.25">
      <c r="B115" s="208"/>
      <c r="C115" s="201"/>
      <c r="D115" s="202"/>
      <c r="E115" s="203">
        <v>0</v>
      </c>
      <c r="F115" s="75">
        <f>IFERROR(IF(E115&lt;&gt;"",E115*VLOOKUP(D115,'Active Summary'!$K$11:$L$17,2,0),0), 0)</f>
        <v>0</v>
      </c>
      <c r="G115" s="213"/>
      <c r="H115" s="213"/>
      <c r="I115" s="76"/>
      <c r="J115" s="248"/>
      <c r="K115" s="249"/>
      <c r="L115" s="250"/>
      <c r="M115" s="250"/>
      <c r="N115" s="251" t="s">
        <v>56</v>
      </c>
      <c r="O115" s="252"/>
      <c r="P115" s="253"/>
      <c r="Q115" s="215"/>
    </row>
    <row r="116" spans="2:17" x14ac:dyDescent="0.25">
      <c r="B116" s="204"/>
      <c r="C116" s="205"/>
      <c r="D116" s="206"/>
      <c r="E116" s="207">
        <v>0</v>
      </c>
      <c r="F116" s="77">
        <f>IFERROR(IF(E116&lt;&gt;"",E116*VLOOKUP(D116,'Active Summary'!$K$11:$L$17,2,0),0), 0)</f>
        <v>0</v>
      </c>
      <c r="G116" s="214"/>
      <c r="H116" s="214"/>
      <c r="I116" s="76"/>
      <c r="J116" s="254"/>
      <c r="K116" s="255"/>
      <c r="L116" s="256"/>
      <c r="M116" s="256"/>
      <c r="N116" s="251" t="s">
        <v>56</v>
      </c>
      <c r="O116" s="257"/>
      <c r="P116" s="258"/>
      <c r="Q116" s="219"/>
    </row>
    <row r="117" spans="2:17" x14ac:dyDescent="0.25">
      <c r="B117" s="208"/>
      <c r="C117" s="201"/>
      <c r="D117" s="202"/>
      <c r="E117" s="203">
        <v>0</v>
      </c>
      <c r="F117" s="75">
        <f>IFERROR(IF(E117&lt;&gt;"",E117*VLOOKUP(D117,'Active Summary'!$K$11:$L$17,2,0),0), 0)</f>
        <v>0</v>
      </c>
      <c r="G117" s="213"/>
      <c r="H117" s="213"/>
      <c r="I117" s="76"/>
      <c r="J117" s="248"/>
      <c r="K117" s="249"/>
      <c r="L117" s="250"/>
      <c r="M117" s="250"/>
      <c r="N117" s="251" t="s">
        <v>56</v>
      </c>
      <c r="O117" s="252"/>
      <c r="P117" s="253"/>
      <c r="Q117" s="215"/>
    </row>
    <row r="118" spans="2:17" x14ac:dyDescent="0.25">
      <c r="B118" s="204"/>
      <c r="C118" s="205"/>
      <c r="D118" s="206"/>
      <c r="E118" s="207">
        <v>0</v>
      </c>
      <c r="F118" s="77">
        <f>IFERROR(IF(E118&lt;&gt;"",E118*VLOOKUP(D118,'Active Summary'!$K$11:$L$17,2,0),0), 0)</f>
        <v>0</v>
      </c>
      <c r="G118" s="214"/>
      <c r="H118" s="214"/>
      <c r="I118" s="76"/>
      <c r="J118" s="254"/>
      <c r="K118" s="255"/>
      <c r="L118" s="256"/>
      <c r="M118" s="256"/>
      <c r="N118" s="251" t="s">
        <v>56</v>
      </c>
      <c r="O118" s="257"/>
      <c r="P118" s="258"/>
      <c r="Q118" s="219"/>
    </row>
    <row r="119" spans="2:17" x14ac:dyDescent="0.25">
      <c r="B119" s="208"/>
      <c r="C119" s="201"/>
      <c r="D119" s="202"/>
      <c r="E119" s="203">
        <v>0</v>
      </c>
      <c r="F119" s="75">
        <f>IFERROR(IF(E119&lt;&gt;"",E119*VLOOKUP(D119,'Active Summary'!$K$11:$L$17,2,0),0), 0)</f>
        <v>0</v>
      </c>
      <c r="G119" s="213"/>
      <c r="H119" s="213"/>
      <c r="I119" s="76"/>
      <c r="J119" s="248"/>
      <c r="K119" s="249"/>
      <c r="L119" s="250"/>
      <c r="M119" s="250"/>
      <c r="N119" s="251" t="s">
        <v>56</v>
      </c>
      <c r="O119" s="252"/>
      <c r="P119" s="253"/>
      <c r="Q119" s="215"/>
    </row>
    <row r="120" spans="2:17" x14ac:dyDescent="0.25">
      <c r="B120" s="204"/>
      <c r="C120" s="205"/>
      <c r="D120" s="206"/>
      <c r="E120" s="207">
        <v>0</v>
      </c>
      <c r="F120" s="77">
        <f>IFERROR(IF(E120&lt;&gt;"",E120*VLOOKUP(D120,'Active Summary'!$K$11:$L$17,2,0),0), 0)</f>
        <v>0</v>
      </c>
      <c r="G120" s="214"/>
      <c r="H120" s="214"/>
      <c r="I120" s="76"/>
      <c r="J120" s="254"/>
      <c r="K120" s="255"/>
      <c r="L120" s="256"/>
      <c r="M120" s="256"/>
      <c r="N120" s="251" t="s">
        <v>56</v>
      </c>
      <c r="O120" s="257"/>
      <c r="P120" s="258"/>
      <c r="Q120" s="219"/>
    </row>
    <row r="121" spans="2:17" x14ac:dyDescent="0.25">
      <c r="B121" s="208"/>
      <c r="C121" s="201"/>
      <c r="D121" s="202"/>
      <c r="E121" s="203">
        <v>0</v>
      </c>
      <c r="F121" s="75">
        <f>IFERROR(IF(E121&lt;&gt;"",E121*VLOOKUP(D121,'Active Summary'!$K$11:$L$17,2,0),0), 0)</f>
        <v>0</v>
      </c>
      <c r="G121" s="213"/>
      <c r="H121" s="213"/>
      <c r="I121" s="76"/>
      <c r="J121" s="248"/>
      <c r="K121" s="249"/>
      <c r="L121" s="250"/>
      <c r="M121" s="250"/>
      <c r="N121" s="251" t="s">
        <v>56</v>
      </c>
      <c r="O121" s="252"/>
      <c r="P121" s="253"/>
      <c r="Q121" s="215"/>
    </row>
    <row r="122" spans="2:17" x14ac:dyDescent="0.25">
      <c r="B122" s="204"/>
      <c r="C122" s="205"/>
      <c r="D122" s="206"/>
      <c r="E122" s="207">
        <v>0</v>
      </c>
      <c r="F122" s="77">
        <f>IFERROR(IF(E122&lt;&gt;"",E122*VLOOKUP(D122,'Active Summary'!$K$11:$L$17,2,0),0), 0)</f>
        <v>0</v>
      </c>
      <c r="G122" s="214"/>
      <c r="H122" s="214"/>
      <c r="I122" s="76"/>
      <c r="J122" s="254"/>
      <c r="K122" s="255"/>
      <c r="L122" s="256"/>
      <c r="M122" s="256"/>
      <c r="N122" s="251" t="s">
        <v>56</v>
      </c>
      <c r="O122" s="257"/>
      <c r="P122" s="258"/>
      <c r="Q122" s="219"/>
    </row>
    <row r="123" spans="2:17" x14ac:dyDescent="0.25">
      <c r="B123" s="208"/>
      <c r="C123" s="201"/>
      <c r="D123" s="202"/>
      <c r="E123" s="203">
        <v>0</v>
      </c>
      <c r="F123" s="75">
        <f>IFERROR(IF(E123&lt;&gt;"",E123*VLOOKUP(D123,'Active Summary'!$K$11:$L$17,2,0),0), 0)</f>
        <v>0</v>
      </c>
      <c r="G123" s="213"/>
      <c r="H123" s="213"/>
      <c r="I123" s="76"/>
      <c r="J123" s="248"/>
      <c r="K123" s="249"/>
      <c r="L123" s="250"/>
      <c r="M123" s="250"/>
      <c r="N123" s="251" t="s">
        <v>56</v>
      </c>
      <c r="O123" s="252"/>
      <c r="P123" s="253"/>
      <c r="Q123" s="215"/>
    </row>
    <row r="124" spans="2:17" x14ac:dyDescent="0.25">
      <c r="B124" s="204"/>
      <c r="C124" s="205"/>
      <c r="D124" s="206"/>
      <c r="E124" s="207">
        <v>0</v>
      </c>
      <c r="F124" s="77">
        <f>IFERROR(IF(E124&lt;&gt;"",E124*VLOOKUP(D124,'Active Summary'!$K$11:$L$17,2,0),0), 0)</f>
        <v>0</v>
      </c>
      <c r="G124" s="214"/>
      <c r="H124" s="214"/>
      <c r="I124" s="76"/>
      <c r="J124" s="254"/>
      <c r="K124" s="255"/>
      <c r="L124" s="256"/>
      <c r="M124" s="256"/>
      <c r="N124" s="251" t="s">
        <v>56</v>
      </c>
      <c r="O124" s="257"/>
      <c r="P124" s="258"/>
      <c r="Q124" s="219"/>
    </row>
    <row r="125" spans="2:17" x14ac:dyDescent="0.25">
      <c r="B125" s="208"/>
      <c r="C125" s="201"/>
      <c r="D125" s="202"/>
      <c r="E125" s="203">
        <v>0</v>
      </c>
      <c r="F125" s="75">
        <f>IFERROR(IF(E125&lt;&gt;"",E125*VLOOKUP(D125,'Active Summary'!$K$11:$L$17,2,0),0), 0)</f>
        <v>0</v>
      </c>
      <c r="G125" s="213"/>
      <c r="H125" s="213"/>
      <c r="I125" s="76"/>
      <c r="J125" s="248"/>
      <c r="K125" s="249"/>
      <c r="L125" s="250"/>
      <c r="M125" s="250"/>
      <c r="N125" s="251" t="s">
        <v>56</v>
      </c>
      <c r="O125" s="252"/>
      <c r="P125" s="253"/>
      <c r="Q125" s="215"/>
    </row>
    <row r="126" spans="2:17" x14ac:dyDescent="0.25">
      <c r="B126" s="204"/>
      <c r="C126" s="205"/>
      <c r="D126" s="206"/>
      <c r="E126" s="207">
        <v>0</v>
      </c>
      <c r="F126" s="77">
        <f>IFERROR(IF(E126&lt;&gt;"",E126*VLOOKUP(D126,'Active Summary'!$K$11:$L$17,2,0),0), 0)</f>
        <v>0</v>
      </c>
      <c r="G126" s="214"/>
      <c r="H126" s="214"/>
      <c r="I126" s="76"/>
      <c r="J126" s="254"/>
      <c r="K126" s="255"/>
      <c r="L126" s="256"/>
      <c r="M126" s="256"/>
      <c r="N126" s="251" t="s">
        <v>56</v>
      </c>
      <c r="O126" s="257"/>
      <c r="P126" s="258"/>
      <c r="Q126" s="219"/>
    </row>
    <row r="127" spans="2:17" x14ac:dyDescent="0.25">
      <c r="B127" s="208"/>
      <c r="C127" s="201"/>
      <c r="D127" s="202"/>
      <c r="E127" s="203">
        <v>0</v>
      </c>
      <c r="F127" s="75">
        <f>IFERROR(IF(E127&lt;&gt;"",E127*VLOOKUP(D127,'Active Summary'!$K$11:$L$17,2,0),0), 0)</f>
        <v>0</v>
      </c>
      <c r="G127" s="213"/>
      <c r="H127" s="213"/>
      <c r="I127" s="76"/>
      <c r="J127" s="248"/>
      <c r="K127" s="249"/>
      <c r="L127" s="250"/>
      <c r="M127" s="250"/>
      <c r="N127" s="251" t="s">
        <v>56</v>
      </c>
      <c r="O127" s="252"/>
      <c r="P127" s="253"/>
      <c r="Q127" s="215"/>
    </row>
    <row r="128" spans="2:17" x14ac:dyDescent="0.25">
      <c r="B128" s="204"/>
      <c r="C128" s="205"/>
      <c r="D128" s="206"/>
      <c r="E128" s="207">
        <v>0</v>
      </c>
      <c r="F128" s="77">
        <f>IFERROR(IF(E128&lt;&gt;"",E128*VLOOKUP(D128,'Active Summary'!$K$11:$L$17,2,0),0), 0)</f>
        <v>0</v>
      </c>
      <c r="G128" s="214"/>
      <c r="H128" s="214"/>
      <c r="I128" s="76"/>
      <c r="J128" s="254"/>
      <c r="K128" s="255"/>
      <c r="L128" s="256"/>
      <c r="M128" s="256"/>
      <c r="N128" s="251" t="s">
        <v>56</v>
      </c>
      <c r="O128" s="257"/>
      <c r="P128" s="258"/>
      <c r="Q128" s="219"/>
    </row>
    <row r="129" spans="2:17" x14ac:dyDescent="0.25">
      <c r="B129" s="208"/>
      <c r="C129" s="201"/>
      <c r="D129" s="202"/>
      <c r="E129" s="203">
        <v>0</v>
      </c>
      <c r="F129" s="75">
        <f>IFERROR(IF(E129&lt;&gt;"",E129*VLOOKUP(D129,'Active Summary'!$K$11:$L$17,2,0),0), 0)</f>
        <v>0</v>
      </c>
      <c r="G129" s="213"/>
      <c r="H129" s="213"/>
      <c r="I129" s="76"/>
      <c r="J129" s="248"/>
      <c r="K129" s="249"/>
      <c r="L129" s="250"/>
      <c r="M129" s="250"/>
      <c r="N129" s="251" t="s">
        <v>56</v>
      </c>
      <c r="O129" s="252"/>
      <c r="P129" s="253"/>
      <c r="Q129" s="215"/>
    </row>
    <row r="130" spans="2:17" x14ac:dyDescent="0.25">
      <c r="B130" s="204"/>
      <c r="C130" s="205"/>
      <c r="D130" s="206"/>
      <c r="E130" s="207">
        <v>0</v>
      </c>
      <c r="F130" s="77">
        <f>IFERROR(IF(E130&lt;&gt;"",E130*VLOOKUP(D130,'Active Summary'!$K$11:$L$17,2,0),0), 0)</f>
        <v>0</v>
      </c>
      <c r="G130" s="214"/>
      <c r="H130" s="214"/>
      <c r="I130" s="76"/>
      <c r="J130" s="254"/>
      <c r="K130" s="255"/>
      <c r="L130" s="256"/>
      <c r="M130" s="256"/>
      <c r="N130" s="251" t="s">
        <v>56</v>
      </c>
      <c r="O130" s="257"/>
      <c r="P130" s="258"/>
      <c r="Q130" s="219"/>
    </row>
    <row r="131" spans="2:17" x14ac:dyDescent="0.25">
      <c r="B131" s="208"/>
      <c r="C131" s="201"/>
      <c r="D131" s="202"/>
      <c r="E131" s="203">
        <v>0</v>
      </c>
      <c r="F131" s="75">
        <f>IFERROR(IF(E131&lt;&gt;"",E131*VLOOKUP(D131,'Active Summary'!$K$11:$L$17,2,0),0), 0)</f>
        <v>0</v>
      </c>
      <c r="G131" s="213"/>
      <c r="H131" s="213"/>
      <c r="I131" s="76"/>
      <c r="J131" s="248"/>
      <c r="K131" s="249"/>
      <c r="L131" s="250"/>
      <c r="M131" s="250"/>
      <c r="N131" s="251" t="s">
        <v>56</v>
      </c>
      <c r="O131" s="252"/>
      <c r="P131" s="253"/>
      <c r="Q131" s="215"/>
    </row>
    <row r="132" spans="2:17" x14ac:dyDescent="0.25">
      <c r="B132" s="204"/>
      <c r="C132" s="205"/>
      <c r="D132" s="206"/>
      <c r="E132" s="207">
        <v>0</v>
      </c>
      <c r="F132" s="77">
        <f>IFERROR(IF(E132&lt;&gt;"",E132*VLOOKUP(D132,'Active Summary'!$K$11:$L$17,2,0),0), 0)</f>
        <v>0</v>
      </c>
      <c r="G132" s="214"/>
      <c r="H132" s="214"/>
      <c r="I132" s="76"/>
      <c r="J132" s="254"/>
      <c r="K132" s="255"/>
      <c r="L132" s="256"/>
      <c r="M132" s="256"/>
      <c r="N132" s="251" t="s">
        <v>56</v>
      </c>
      <c r="O132" s="257"/>
      <c r="P132" s="258"/>
      <c r="Q132" s="219"/>
    </row>
    <row r="133" spans="2:17" x14ac:dyDescent="0.25">
      <c r="B133" s="208"/>
      <c r="C133" s="201"/>
      <c r="D133" s="202"/>
      <c r="E133" s="203">
        <v>0</v>
      </c>
      <c r="F133" s="75">
        <f>IFERROR(IF(E133&lt;&gt;"",E133*VLOOKUP(D133,'Active Summary'!$K$11:$L$17,2,0),0), 0)</f>
        <v>0</v>
      </c>
      <c r="G133" s="213"/>
      <c r="H133" s="213"/>
      <c r="I133" s="76"/>
      <c r="J133" s="248"/>
      <c r="K133" s="249"/>
      <c r="L133" s="250"/>
      <c r="M133" s="250"/>
      <c r="N133" s="251" t="s">
        <v>56</v>
      </c>
      <c r="O133" s="252"/>
      <c r="P133" s="253"/>
      <c r="Q133" s="215"/>
    </row>
    <row r="134" spans="2:17" x14ac:dyDescent="0.25">
      <c r="B134" s="204"/>
      <c r="C134" s="205"/>
      <c r="D134" s="206"/>
      <c r="E134" s="207">
        <v>0</v>
      </c>
      <c r="F134" s="77">
        <f>IFERROR(IF(E134&lt;&gt;"",E134*VLOOKUP(D134,'Active Summary'!$K$11:$L$17,2,0),0), 0)</f>
        <v>0</v>
      </c>
      <c r="G134" s="214"/>
      <c r="H134" s="214"/>
      <c r="I134" s="76"/>
      <c r="J134" s="254"/>
      <c r="K134" s="255"/>
      <c r="L134" s="256"/>
      <c r="M134" s="256"/>
      <c r="N134" s="251" t="s">
        <v>56</v>
      </c>
      <c r="O134" s="257"/>
      <c r="P134" s="258"/>
      <c r="Q134" s="219"/>
    </row>
    <row r="135" spans="2:17" x14ac:dyDescent="0.25">
      <c r="B135" s="208"/>
      <c r="C135" s="201"/>
      <c r="D135" s="202"/>
      <c r="E135" s="203">
        <v>0</v>
      </c>
      <c r="F135" s="75">
        <f>IFERROR(IF(E135&lt;&gt;"",E135*VLOOKUP(D135,'Active Summary'!$K$11:$L$17,2,0),0), 0)</f>
        <v>0</v>
      </c>
      <c r="G135" s="213"/>
      <c r="H135" s="213"/>
      <c r="I135" s="76"/>
      <c r="J135" s="248"/>
      <c r="K135" s="249"/>
      <c r="L135" s="250"/>
      <c r="M135" s="250"/>
      <c r="N135" s="251" t="s">
        <v>56</v>
      </c>
      <c r="O135" s="252"/>
      <c r="P135" s="253"/>
      <c r="Q135" s="215"/>
    </row>
    <row r="136" spans="2:17" x14ac:dyDescent="0.25">
      <c r="B136" s="204"/>
      <c r="C136" s="205"/>
      <c r="D136" s="206"/>
      <c r="E136" s="207">
        <v>0</v>
      </c>
      <c r="F136" s="77">
        <f>IFERROR(IF(E136&lt;&gt;"",E136*VLOOKUP(D136,'Active Summary'!$K$11:$L$17,2,0),0), 0)</f>
        <v>0</v>
      </c>
      <c r="G136" s="214"/>
      <c r="H136" s="214"/>
      <c r="I136" s="76"/>
      <c r="J136" s="254"/>
      <c r="K136" s="255"/>
      <c r="L136" s="256"/>
      <c r="M136" s="256"/>
      <c r="N136" s="251" t="s">
        <v>56</v>
      </c>
      <c r="O136" s="257"/>
      <c r="P136" s="258"/>
      <c r="Q136" s="219"/>
    </row>
    <row r="137" spans="2:17" x14ac:dyDescent="0.25">
      <c r="B137" s="208"/>
      <c r="C137" s="201"/>
      <c r="D137" s="202"/>
      <c r="E137" s="203">
        <v>0</v>
      </c>
      <c r="F137" s="75">
        <f>IFERROR(IF(E137&lt;&gt;"",E137*VLOOKUP(D137,'Active Summary'!$K$11:$L$17,2,0),0), 0)</f>
        <v>0</v>
      </c>
      <c r="G137" s="213"/>
      <c r="H137" s="213"/>
      <c r="I137" s="76"/>
      <c r="J137" s="248"/>
      <c r="K137" s="249"/>
      <c r="L137" s="250"/>
      <c r="M137" s="250"/>
      <c r="N137" s="251" t="s">
        <v>56</v>
      </c>
      <c r="O137" s="252"/>
      <c r="P137" s="253"/>
      <c r="Q137" s="215"/>
    </row>
    <row r="138" spans="2:17" x14ac:dyDescent="0.25">
      <c r="B138" s="204"/>
      <c r="C138" s="205"/>
      <c r="D138" s="206"/>
      <c r="E138" s="207">
        <v>0</v>
      </c>
      <c r="F138" s="77">
        <f>IFERROR(IF(E138&lt;&gt;"",E138*VLOOKUP(D138,'Active Summary'!$K$11:$L$17,2,0),0), 0)</f>
        <v>0</v>
      </c>
      <c r="G138" s="214"/>
      <c r="H138" s="214"/>
      <c r="I138" s="76"/>
      <c r="J138" s="254"/>
      <c r="K138" s="255"/>
      <c r="L138" s="256"/>
      <c r="M138" s="256"/>
      <c r="N138" s="251" t="s">
        <v>56</v>
      </c>
      <c r="O138" s="257"/>
      <c r="P138" s="258"/>
      <c r="Q138" s="219"/>
    </row>
    <row r="139" spans="2:17" x14ac:dyDescent="0.25">
      <c r="B139" s="208"/>
      <c r="C139" s="201"/>
      <c r="D139" s="202"/>
      <c r="E139" s="203">
        <v>0</v>
      </c>
      <c r="F139" s="75">
        <f>IFERROR(IF(E139&lt;&gt;"",E139*VLOOKUP(D139,'Active Summary'!$K$11:$L$17,2,0),0), 0)</f>
        <v>0</v>
      </c>
      <c r="G139" s="213"/>
      <c r="H139" s="213"/>
      <c r="I139" s="76"/>
      <c r="J139" s="248"/>
      <c r="K139" s="249"/>
      <c r="L139" s="250"/>
      <c r="M139" s="250"/>
      <c r="N139" s="251" t="s">
        <v>56</v>
      </c>
      <c r="O139" s="252"/>
      <c r="P139" s="253"/>
      <c r="Q139" s="215"/>
    </row>
    <row r="140" spans="2:17" x14ac:dyDescent="0.25">
      <c r="B140" s="204"/>
      <c r="C140" s="205"/>
      <c r="D140" s="206"/>
      <c r="E140" s="207">
        <v>0</v>
      </c>
      <c r="F140" s="77">
        <f>IFERROR(IF(E140&lt;&gt;"",E140*VLOOKUP(D140,'Active Summary'!$K$11:$L$17,2,0),0), 0)</f>
        <v>0</v>
      </c>
      <c r="G140" s="214"/>
      <c r="H140" s="214"/>
      <c r="I140" s="76"/>
      <c r="J140" s="254"/>
      <c r="K140" s="255"/>
      <c r="L140" s="256"/>
      <c r="M140" s="256"/>
      <c r="N140" s="251" t="s">
        <v>56</v>
      </c>
      <c r="O140" s="257"/>
      <c r="P140" s="258"/>
      <c r="Q140" s="219"/>
    </row>
    <row r="141" spans="2:17" x14ac:dyDescent="0.25">
      <c r="B141" s="208"/>
      <c r="C141" s="201"/>
      <c r="D141" s="202"/>
      <c r="E141" s="203">
        <v>0</v>
      </c>
      <c r="F141" s="75">
        <f>IFERROR(IF(E141&lt;&gt;"",E141*VLOOKUP(D141,'Active Summary'!$K$11:$L$17,2,0),0), 0)</f>
        <v>0</v>
      </c>
      <c r="G141" s="213"/>
      <c r="H141" s="213"/>
      <c r="I141" s="76"/>
      <c r="J141" s="248"/>
      <c r="K141" s="249"/>
      <c r="L141" s="250"/>
      <c r="M141" s="250"/>
      <c r="N141" s="251" t="s">
        <v>56</v>
      </c>
      <c r="O141" s="252"/>
      <c r="P141" s="253"/>
      <c r="Q141" s="215"/>
    </row>
    <row r="142" spans="2:17" x14ac:dyDescent="0.25">
      <c r="B142" s="204"/>
      <c r="C142" s="205"/>
      <c r="D142" s="206"/>
      <c r="E142" s="207">
        <v>0</v>
      </c>
      <c r="F142" s="77">
        <f>IFERROR(IF(E142&lt;&gt;"",E142*VLOOKUP(D142,'Active Summary'!$K$11:$L$17,2,0),0), 0)</f>
        <v>0</v>
      </c>
      <c r="G142" s="214"/>
      <c r="H142" s="214"/>
      <c r="I142" s="76"/>
      <c r="J142" s="254"/>
      <c r="K142" s="255"/>
      <c r="L142" s="256"/>
      <c r="M142" s="256"/>
      <c r="N142" s="251" t="s">
        <v>56</v>
      </c>
      <c r="O142" s="257"/>
      <c r="P142" s="258"/>
      <c r="Q142" s="219"/>
    </row>
    <row r="143" spans="2:17" x14ac:dyDescent="0.25">
      <c r="B143" s="208"/>
      <c r="C143" s="201"/>
      <c r="D143" s="202"/>
      <c r="E143" s="203">
        <v>0</v>
      </c>
      <c r="F143" s="75">
        <f>IFERROR(IF(E143&lt;&gt;"",E143*VLOOKUP(D143,'Active Summary'!$K$11:$L$17,2,0),0), 0)</f>
        <v>0</v>
      </c>
      <c r="G143" s="213"/>
      <c r="H143" s="213"/>
      <c r="I143" s="76"/>
      <c r="J143" s="248"/>
      <c r="K143" s="249"/>
      <c r="L143" s="250"/>
      <c r="M143" s="250"/>
      <c r="N143" s="251" t="s">
        <v>56</v>
      </c>
      <c r="O143" s="252"/>
      <c r="P143" s="253"/>
      <c r="Q143" s="215"/>
    </row>
    <row r="144" spans="2:17" x14ac:dyDescent="0.25">
      <c r="B144" s="204"/>
      <c r="C144" s="205"/>
      <c r="D144" s="206"/>
      <c r="E144" s="207">
        <v>0</v>
      </c>
      <c r="F144" s="77">
        <f>IFERROR(IF(E144&lt;&gt;"",E144*VLOOKUP(D144,'Active Summary'!$K$11:$L$17,2,0),0), 0)</f>
        <v>0</v>
      </c>
      <c r="G144" s="214"/>
      <c r="H144" s="214"/>
      <c r="I144" s="76"/>
      <c r="J144" s="254"/>
      <c r="K144" s="255"/>
      <c r="L144" s="256"/>
      <c r="M144" s="256"/>
      <c r="N144" s="251" t="s">
        <v>56</v>
      </c>
      <c r="O144" s="257"/>
      <c r="P144" s="258"/>
      <c r="Q144" s="219"/>
    </row>
    <row r="145" spans="2:17" x14ac:dyDescent="0.25">
      <c r="B145" s="208"/>
      <c r="C145" s="201"/>
      <c r="D145" s="202"/>
      <c r="E145" s="203">
        <v>0</v>
      </c>
      <c r="F145" s="75">
        <f>IFERROR(IF(E145&lt;&gt;"",E145*VLOOKUP(D145,'Active Summary'!$K$11:$L$17,2,0),0), 0)</f>
        <v>0</v>
      </c>
      <c r="G145" s="213"/>
      <c r="H145" s="213"/>
      <c r="I145" s="76"/>
      <c r="J145" s="248"/>
      <c r="K145" s="249"/>
      <c r="L145" s="250"/>
      <c r="M145" s="250"/>
      <c r="N145" s="251" t="s">
        <v>56</v>
      </c>
      <c r="O145" s="252"/>
      <c r="P145" s="253"/>
      <c r="Q145" s="215"/>
    </row>
    <row r="146" spans="2:17" x14ac:dyDescent="0.25">
      <c r="B146" s="204"/>
      <c r="C146" s="205"/>
      <c r="D146" s="206"/>
      <c r="E146" s="207">
        <v>0</v>
      </c>
      <c r="F146" s="77">
        <f>IFERROR(IF(E146&lt;&gt;"",E146*VLOOKUP(D146,'Active Summary'!$K$11:$L$17,2,0),0), 0)</f>
        <v>0</v>
      </c>
      <c r="G146" s="214"/>
      <c r="H146" s="214"/>
      <c r="I146" s="76"/>
      <c r="J146" s="254"/>
      <c r="K146" s="255"/>
      <c r="L146" s="256"/>
      <c r="M146" s="256"/>
      <c r="N146" s="251" t="s">
        <v>56</v>
      </c>
      <c r="O146" s="257"/>
      <c r="P146" s="258"/>
      <c r="Q146" s="219"/>
    </row>
    <row r="147" spans="2:17" x14ac:dyDescent="0.25">
      <c r="B147" s="208"/>
      <c r="C147" s="201"/>
      <c r="D147" s="202"/>
      <c r="E147" s="203">
        <v>0</v>
      </c>
      <c r="F147" s="75">
        <f>IFERROR(IF(E147&lt;&gt;"",E147*VLOOKUP(D147,'Active Summary'!$K$11:$L$17,2,0),0), 0)</f>
        <v>0</v>
      </c>
      <c r="G147" s="213"/>
      <c r="H147" s="213"/>
      <c r="I147" s="76"/>
      <c r="J147" s="248"/>
      <c r="K147" s="249"/>
      <c r="L147" s="250"/>
      <c r="M147" s="250"/>
      <c r="N147" s="251" t="s">
        <v>56</v>
      </c>
      <c r="O147" s="252"/>
      <c r="P147" s="253"/>
      <c r="Q147" s="215"/>
    </row>
    <row r="148" spans="2:17" x14ac:dyDescent="0.25">
      <c r="B148" s="204"/>
      <c r="C148" s="205"/>
      <c r="D148" s="206"/>
      <c r="E148" s="207">
        <v>0</v>
      </c>
      <c r="F148" s="77">
        <f>IFERROR(IF(E148&lt;&gt;"",E148*VLOOKUP(D148,'Active Summary'!$K$11:$L$17,2,0),0), 0)</f>
        <v>0</v>
      </c>
      <c r="G148" s="214"/>
      <c r="H148" s="214"/>
      <c r="I148" s="76"/>
      <c r="J148" s="254"/>
      <c r="K148" s="255"/>
      <c r="L148" s="256"/>
      <c r="M148" s="256"/>
      <c r="N148" s="251" t="s">
        <v>56</v>
      </c>
      <c r="O148" s="257"/>
      <c r="P148" s="258"/>
      <c r="Q148" s="219"/>
    </row>
    <row r="149" spans="2:17" x14ac:dyDescent="0.25">
      <c r="B149" s="208"/>
      <c r="C149" s="201"/>
      <c r="D149" s="202"/>
      <c r="E149" s="203">
        <v>0</v>
      </c>
      <c r="F149" s="75">
        <f>IFERROR(IF(E149&lt;&gt;"",E149*VLOOKUP(D149,'Active Summary'!$K$11:$L$17,2,0),0), 0)</f>
        <v>0</v>
      </c>
      <c r="G149" s="213"/>
      <c r="H149" s="213"/>
      <c r="I149" s="76"/>
      <c r="J149" s="248"/>
      <c r="K149" s="249"/>
      <c r="L149" s="250"/>
      <c r="M149" s="250"/>
      <c r="N149" s="251" t="s">
        <v>56</v>
      </c>
      <c r="O149" s="252"/>
      <c r="P149" s="253"/>
      <c r="Q149" s="215"/>
    </row>
    <row r="150" spans="2:17" x14ac:dyDescent="0.25">
      <c r="B150" s="204"/>
      <c r="C150" s="205"/>
      <c r="D150" s="206"/>
      <c r="E150" s="207">
        <v>0</v>
      </c>
      <c r="F150" s="77">
        <f>IFERROR(IF(E150&lt;&gt;"",E150*VLOOKUP(D150,'Active Summary'!$K$11:$L$17,2,0),0), 0)</f>
        <v>0</v>
      </c>
      <c r="G150" s="214"/>
      <c r="H150" s="214"/>
      <c r="I150" s="76"/>
      <c r="J150" s="254"/>
      <c r="K150" s="255"/>
      <c r="L150" s="256"/>
      <c r="M150" s="256"/>
      <c r="N150" s="251" t="s">
        <v>56</v>
      </c>
      <c r="O150" s="257"/>
      <c r="P150" s="258"/>
      <c r="Q150" s="219"/>
    </row>
    <row r="151" spans="2:17" x14ac:dyDescent="0.25">
      <c r="B151" s="208"/>
      <c r="C151" s="201"/>
      <c r="D151" s="202"/>
      <c r="E151" s="203">
        <v>0</v>
      </c>
      <c r="F151" s="75">
        <f>IFERROR(IF(E151&lt;&gt;"",E151*VLOOKUP(D151,'Active Summary'!$K$11:$L$17,2,0),0), 0)</f>
        <v>0</v>
      </c>
      <c r="G151" s="213"/>
      <c r="H151" s="213"/>
      <c r="I151" s="76"/>
      <c r="J151" s="248"/>
      <c r="K151" s="249"/>
      <c r="L151" s="250"/>
      <c r="M151" s="250"/>
      <c r="N151" s="251" t="s">
        <v>56</v>
      </c>
      <c r="O151" s="252"/>
      <c r="P151" s="253"/>
      <c r="Q151" s="215"/>
    </row>
    <row r="152" spans="2:17" x14ac:dyDescent="0.25">
      <c r="B152" s="204"/>
      <c r="C152" s="205"/>
      <c r="D152" s="206"/>
      <c r="E152" s="207">
        <v>0</v>
      </c>
      <c r="F152" s="77">
        <f>IFERROR(IF(E152&lt;&gt;"",E152*VLOOKUP(D152,'Active Summary'!$K$11:$L$17,2,0),0), 0)</f>
        <v>0</v>
      </c>
      <c r="G152" s="214"/>
      <c r="H152" s="214"/>
      <c r="I152" s="76"/>
      <c r="J152" s="254"/>
      <c r="K152" s="255"/>
      <c r="L152" s="256"/>
      <c r="M152" s="256"/>
      <c r="N152" s="251" t="s">
        <v>56</v>
      </c>
      <c r="O152" s="257"/>
      <c r="P152" s="258"/>
      <c r="Q152" s="219"/>
    </row>
    <row r="153" spans="2:17" x14ac:dyDescent="0.25">
      <c r="B153" s="208"/>
      <c r="C153" s="201"/>
      <c r="D153" s="202"/>
      <c r="E153" s="203">
        <v>0</v>
      </c>
      <c r="F153" s="75">
        <f>IFERROR(IF(E153&lt;&gt;"",E153*VLOOKUP(D153,'Active Summary'!$K$11:$L$17,2,0),0), 0)</f>
        <v>0</v>
      </c>
      <c r="G153" s="213"/>
      <c r="H153" s="213"/>
      <c r="I153" s="76"/>
      <c r="J153" s="248"/>
      <c r="K153" s="249"/>
      <c r="L153" s="250"/>
      <c r="M153" s="250"/>
      <c r="N153" s="251" t="s">
        <v>56</v>
      </c>
      <c r="O153" s="252"/>
      <c r="P153" s="253"/>
      <c r="Q153" s="215"/>
    </row>
    <row r="154" spans="2:17" x14ac:dyDescent="0.25">
      <c r="B154" s="204"/>
      <c r="C154" s="205"/>
      <c r="D154" s="206"/>
      <c r="E154" s="207">
        <v>0</v>
      </c>
      <c r="F154" s="77">
        <f>IFERROR(IF(E154&lt;&gt;"",E154*VLOOKUP(D154,'Active Summary'!$K$11:$L$17,2,0),0), 0)</f>
        <v>0</v>
      </c>
      <c r="G154" s="214"/>
      <c r="H154" s="214"/>
      <c r="I154" s="76"/>
      <c r="J154" s="254"/>
      <c r="K154" s="255"/>
      <c r="L154" s="256"/>
      <c r="M154" s="256"/>
      <c r="N154" s="251" t="s">
        <v>56</v>
      </c>
      <c r="O154" s="257"/>
      <c r="P154" s="258"/>
      <c r="Q154" s="219"/>
    </row>
    <row r="155" spans="2:17" x14ac:dyDescent="0.25">
      <c r="B155" s="208"/>
      <c r="C155" s="201"/>
      <c r="D155" s="202"/>
      <c r="E155" s="203">
        <v>0</v>
      </c>
      <c r="F155" s="75">
        <f>IFERROR(IF(E155&lt;&gt;"",E155*VLOOKUP(D155,'Active Summary'!$K$11:$L$17,2,0),0), 0)</f>
        <v>0</v>
      </c>
      <c r="G155" s="213"/>
      <c r="H155" s="213"/>
      <c r="I155" s="76"/>
      <c r="J155" s="248"/>
      <c r="K155" s="249"/>
      <c r="L155" s="250"/>
      <c r="M155" s="250"/>
      <c r="N155" s="251" t="s">
        <v>56</v>
      </c>
      <c r="O155" s="252"/>
      <c r="P155" s="253"/>
      <c r="Q155" s="215"/>
    </row>
    <row r="156" spans="2:17" x14ac:dyDescent="0.25">
      <c r="B156" s="204"/>
      <c r="C156" s="205"/>
      <c r="D156" s="206"/>
      <c r="E156" s="207">
        <v>0</v>
      </c>
      <c r="F156" s="77">
        <f>IFERROR(IF(E156&lt;&gt;"",E156*VLOOKUP(D156,'Active Summary'!$K$11:$L$17,2,0),0), 0)</f>
        <v>0</v>
      </c>
      <c r="G156" s="214"/>
      <c r="H156" s="214"/>
      <c r="I156" s="76"/>
      <c r="J156" s="254"/>
      <c r="K156" s="255"/>
      <c r="L156" s="256"/>
      <c r="M156" s="256"/>
      <c r="N156" s="251" t="s">
        <v>56</v>
      </c>
      <c r="O156" s="257"/>
      <c r="P156" s="258"/>
      <c r="Q156" s="219"/>
    </row>
    <row r="157" spans="2:17" x14ac:dyDescent="0.25">
      <c r="B157" s="208"/>
      <c r="C157" s="201"/>
      <c r="D157" s="202"/>
      <c r="E157" s="203">
        <v>0</v>
      </c>
      <c r="F157" s="75">
        <f>IFERROR(IF(E157&lt;&gt;"",E157*VLOOKUP(D157,'Active Summary'!$K$11:$L$17,2,0),0), 0)</f>
        <v>0</v>
      </c>
      <c r="G157" s="213"/>
      <c r="H157" s="213"/>
      <c r="I157" s="76"/>
      <c r="J157" s="248"/>
      <c r="K157" s="249"/>
      <c r="L157" s="250"/>
      <c r="M157" s="250"/>
      <c r="N157" s="251" t="s">
        <v>56</v>
      </c>
      <c r="O157" s="252"/>
      <c r="P157" s="253"/>
      <c r="Q157" s="215"/>
    </row>
    <row r="158" spans="2:17" x14ac:dyDescent="0.25">
      <c r="B158" s="204"/>
      <c r="C158" s="205"/>
      <c r="D158" s="206"/>
      <c r="E158" s="207">
        <v>0</v>
      </c>
      <c r="F158" s="77">
        <f>IFERROR(IF(E158&lt;&gt;"",E158*VLOOKUP(D158,'Active Summary'!$K$11:$L$17,2,0),0), 0)</f>
        <v>0</v>
      </c>
      <c r="G158" s="214"/>
      <c r="H158" s="214"/>
      <c r="I158" s="76"/>
      <c r="J158" s="254"/>
      <c r="K158" s="255"/>
      <c r="L158" s="256"/>
      <c r="M158" s="256"/>
      <c r="N158" s="251" t="s">
        <v>56</v>
      </c>
      <c r="O158" s="257"/>
      <c r="P158" s="258"/>
      <c r="Q158" s="219"/>
    </row>
    <row r="159" spans="2:17" x14ac:dyDescent="0.25">
      <c r="B159" s="208"/>
      <c r="C159" s="201"/>
      <c r="D159" s="202"/>
      <c r="E159" s="203">
        <v>0</v>
      </c>
      <c r="F159" s="75">
        <f>IFERROR(IF(E159&lt;&gt;"",E159*VLOOKUP(D159,'Active Summary'!$K$11:$L$17,2,0),0), 0)</f>
        <v>0</v>
      </c>
      <c r="G159" s="213"/>
      <c r="H159" s="213"/>
      <c r="I159" s="76"/>
      <c r="J159" s="248"/>
      <c r="K159" s="249"/>
      <c r="L159" s="250"/>
      <c r="M159" s="250"/>
      <c r="N159" s="251" t="s">
        <v>56</v>
      </c>
      <c r="O159" s="252"/>
      <c r="P159" s="253"/>
      <c r="Q159" s="215"/>
    </row>
    <row r="160" spans="2:17" x14ac:dyDescent="0.25">
      <c r="B160" s="204"/>
      <c r="C160" s="205"/>
      <c r="D160" s="206"/>
      <c r="E160" s="207">
        <v>0</v>
      </c>
      <c r="F160" s="77">
        <f>IFERROR(IF(E160&lt;&gt;"",E160*VLOOKUP(D160,'Active Summary'!$K$11:$L$17,2,0),0), 0)</f>
        <v>0</v>
      </c>
      <c r="G160" s="214"/>
      <c r="H160" s="214"/>
      <c r="I160" s="76"/>
      <c r="J160" s="254"/>
      <c r="K160" s="255"/>
      <c r="L160" s="256"/>
      <c r="M160" s="256"/>
      <c r="N160" s="251" t="s">
        <v>56</v>
      </c>
      <c r="O160" s="257"/>
      <c r="P160" s="258"/>
      <c r="Q160" s="219"/>
    </row>
    <row r="161" spans="2:17" x14ac:dyDescent="0.25">
      <c r="B161" s="208"/>
      <c r="C161" s="201"/>
      <c r="D161" s="202"/>
      <c r="E161" s="203">
        <v>0</v>
      </c>
      <c r="F161" s="75">
        <f>IFERROR(IF(E161&lt;&gt;"",E161*VLOOKUP(D161,'Active Summary'!$K$11:$L$17,2,0),0), 0)</f>
        <v>0</v>
      </c>
      <c r="G161" s="213"/>
      <c r="H161" s="213"/>
      <c r="I161" s="76"/>
      <c r="J161" s="248"/>
      <c r="K161" s="249"/>
      <c r="L161" s="250"/>
      <c r="M161" s="250"/>
      <c r="N161" s="251" t="s">
        <v>56</v>
      </c>
      <c r="O161" s="252"/>
      <c r="P161" s="253"/>
      <c r="Q161" s="215"/>
    </row>
    <row r="162" spans="2:17" x14ac:dyDescent="0.25">
      <c r="B162" s="204"/>
      <c r="C162" s="205"/>
      <c r="D162" s="206"/>
      <c r="E162" s="207">
        <v>0</v>
      </c>
      <c r="F162" s="77">
        <f>IFERROR(IF(E162&lt;&gt;"",E162*VLOOKUP(D162,'Active Summary'!$K$11:$L$17,2,0),0), 0)</f>
        <v>0</v>
      </c>
      <c r="G162" s="214"/>
      <c r="H162" s="214"/>
      <c r="I162" s="76"/>
      <c r="J162" s="254"/>
      <c r="K162" s="255"/>
      <c r="L162" s="256"/>
      <c r="M162" s="256"/>
      <c r="N162" s="251" t="s">
        <v>56</v>
      </c>
      <c r="O162" s="257"/>
      <c r="P162" s="258"/>
      <c r="Q162" s="219"/>
    </row>
    <row r="163" spans="2:17" x14ac:dyDescent="0.25">
      <c r="B163" s="208"/>
      <c r="C163" s="201"/>
      <c r="D163" s="202"/>
      <c r="E163" s="203">
        <v>0</v>
      </c>
      <c r="F163" s="75">
        <f>IFERROR(IF(E163&lt;&gt;"",E163*VLOOKUP(D163,'Active Summary'!$K$11:$L$17,2,0),0), 0)</f>
        <v>0</v>
      </c>
      <c r="G163" s="213"/>
      <c r="H163" s="213"/>
      <c r="I163" s="76"/>
      <c r="J163" s="248"/>
      <c r="K163" s="249"/>
      <c r="L163" s="250"/>
      <c r="M163" s="250"/>
      <c r="N163" s="251" t="s">
        <v>56</v>
      </c>
      <c r="O163" s="252"/>
      <c r="P163" s="253"/>
      <c r="Q163" s="215"/>
    </row>
    <row r="164" spans="2:17" x14ac:dyDescent="0.25">
      <c r="B164" s="204"/>
      <c r="C164" s="205"/>
      <c r="D164" s="206"/>
      <c r="E164" s="207">
        <v>0</v>
      </c>
      <c r="F164" s="77">
        <f>IFERROR(IF(E164&lt;&gt;"",E164*VLOOKUP(D164,'Active Summary'!$K$11:$L$17,2,0),0), 0)</f>
        <v>0</v>
      </c>
      <c r="G164" s="214"/>
      <c r="H164" s="214"/>
      <c r="I164" s="76"/>
      <c r="J164" s="254"/>
      <c r="K164" s="255"/>
      <c r="L164" s="256"/>
      <c r="M164" s="256"/>
      <c r="N164" s="251" t="s">
        <v>56</v>
      </c>
      <c r="O164" s="257"/>
      <c r="P164" s="258"/>
      <c r="Q164" s="219"/>
    </row>
    <row r="165" spans="2:17" x14ac:dyDescent="0.25">
      <c r="B165" s="208"/>
      <c r="C165" s="201"/>
      <c r="D165" s="202"/>
      <c r="E165" s="203">
        <v>0</v>
      </c>
      <c r="F165" s="75">
        <f>IFERROR(IF(E165&lt;&gt;"",E165*VLOOKUP(D165,'Active Summary'!$K$11:$L$17,2,0),0), 0)</f>
        <v>0</v>
      </c>
      <c r="G165" s="213"/>
      <c r="H165" s="213"/>
      <c r="I165" s="76"/>
      <c r="J165" s="248"/>
      <c r="K165" s="249"/>
      <c r="L165" s="250"/>
      <c r="M165" s="250"/>
      <c r="N165" s="251" t="s">
        <v>56</v>
      </c>
      <c r="O165" s="252"/>
      <c r="P165" s="253"/>
      <c r="Q165" s="215"/>
    </row>
    <row r="166" spans="2:17" x14ac:dyDescent="0.25">
      <c r="B166" s="204"/>
      <c r="C166" s="205"/>
      <c r="D166" s="206"/>
      <c r="E166" s="207">
        <v>0</v>
      </c>
      <c r="F166" s="77">
        <f>IFERROR(IF(E166&lt;&gt;"",E166*VLOOKUP(D166,'Active Summary'!$K$11:$L$17,2,0),0), 0)</f>
        <v>0</v>
      </c>
      <c r="G166" s="214"/>
      <c r="H166" s="214"/>
      <c r="I166" s="76"/>
      <c r="J166" s="254"/>
      <c r="K166" s="255"/>
      <c r="L166" s="256"/>
      <c r="M166" s="256"/>
      <c r="N166" s="251" t="s">
        <v>56</v>
      </c>
      <c r="O166" s="257"/>
      <c r="P166" s="258"/>
      <c r="Q166" s="219"/>
    </row>
    <row r="167" spans="2:17" x14ac:dyDescent="0.25">
      <c r="B167" s="208"/>
      <c r="C167" s="201"/>
      <c r="D167" s="202"/>
      <c r="E167" s="203">
        <v>0</v>
      </c>
      <c r="F167" s="75">
        <f>IFERROR(IF(E167&lt;&gt;"",E167*VLOOKUP(D167,'Active Summary'!$K$11:$L$17,2,0),0), 0)</f>
        <v>0</v>
      </c>
      <c r="G167" s="213"/>
      <c r="H167" s="213"/>
      <c r="I167" s="76"/>
      <c r="J167" s="248"/>
      <c r="K167" s="249"/>
      <c r="L167" s="250"/>
      <c r="M167" s="250"/>
      <c r="N167" s="251" t="s">
        <v>56</v>
      </c>
      <c r="O167" s="252"/>
      <c r="P167" s="253"/>
      <c r="Q167" s="215"/>
    </row>
    <row r="168" spans="2:17" x14ac:dyDescent="0.25">
      <c r="B168" s="204"/>
      <c r="C168" s="205"/>
      <c r="D168" s="206"/>
      <c r="E168" s="207">
        <v>0</v>
      </c>
      <c r="F168" s="77">
        <f>IFERROR(IF(E168&lt;&gt;"",E168*VLOOKUP(D168,'Active Summary'!$K$11:$L$17,2,0),0), 0)</f>
        <v>0</v>
      </c>
      <c r="G168" s="214"/>
      <c r="H168" s="214"/>
      <c r="I168" s="76"/>
      <c r="J168" s="254"/>
      <c r="K168" s="255"/>
      <c r="L168" s="256"/>
      <c r="M168" s="256"/>
      <c r="N168" s="251" t="s">
        <v>56</v>
      </c>
      <c r="O168" s="257"/>
      <c r="P168" s="258"/>
      <c r="Q168" s="219"/>
    </row>
    <row r="169" spans="2:17" x14ac:dyDescent="0.25">
      <c r="B169" s="208"/>
      <c r="C169" s="201"/>
      <c r="D169" s="202"/>
      <c r="E169" s="203">
        <v>0</v>
      </c>
      <c r="F169" s="75">
        <f>IFERROR(IF(E169&lt;&gt;"",E169*VLOOKUP(D169,'Active Summary'!$K$11:$L$17,2,0),0), 0)</f>
        <v>0</v>
      </c>
      <c r="G169" s="213"/>
      <c r="H169" s="213"/>
      <c r="I169" s="76"/>
      <c r="J169" s="248"/>
      <c r="K169" s="249"/>
      <c r="L169" s="250"/>
      <c r="M169" s="250"/>
      <c r="N169" s="251" t="s">
        <v>56</v>
      </c>
      <c r="O169" s="252"/>
      <c r="P169" s="253"/>
      <c r="Q169" s="215"/>
    </row>
    <row r="170" spans="2:17" x14ac:dyDescent="0.25">
      <c r="B170" s="204"/>
      <c r="C170" s="205"/>
      <c r="D170" s="206"/>
      <c r="E170" s="207">
        <v>0</v>
      </c>
      <c r="F170" s="77">
        <f>IFERROR(IF(E170&lt;&gt;"",E170*VLOOKUP(D170,'Active Summary'!$K$11:$L$17,2,0),0), 0)</f>
        <v>0</v>
      </c>
      <c r="G170" s="214"/>
      <c r="H170" s="214"/>
      <c r="I170" s="76"/>
      <c r="J170" s="254"/>
      <c r="K170" s="255"/>
      <c r="L170" s="256"/>
      <c r="M170" s="256"/>
      <c r="N170" s="251" t="s">
        <v>56</v>
      </c>
      <c r="O170" s="257"/>
      <c r="P170" s="258"/>
      <c r="Q170" s="219"/>
    </row>
    <row r="171" spans="2:17" x14ac:dyDescent="0.25">
      <c r="B171" s="208"/>
      <c r="C171" s="201"/>
      <c r="D171" s="202"/>
      <c r="E171" s="203">
        <v>0</v>
      </c>
      <c r="F171" s="75">
        <f>IFERROR(IF(E171&lt;&gt;"",E171*VLOOKUP(D171,'Active Summary'!$K$11:$L$17,2,0),0), 0)</f>
        <v>0</v>
      </c>
      <c r="G171" s="213"/>
      <c r="H171" s="213"/>
      <c r="I171" s="76"/>
      <c r="J171" s="248"/>
      <c r="K171" s="249"/>
      <c r="L171" s="250"/>
      <c r="M171" s="250"/>
      <c r="N171" s="251" t="s">
        <v>56</v>
      </c>
      <c r="O171" s="252"/>
      <c r="P171" s="253"/>
      <c r="Q171" s="215"/>
    </row>
    <row r="172" spans="2:17" x14ac:dyDescent="0.25">
      <c r="B172" s="204"/>
      <c r="C172" s="205"/>
      <c r="D172" s="206"/>
      <c r="E172" s="207">
        <v>0</v>
      </c>
      <c r="F172" s="77">
        <f>IFERROR(IF(E172&lt;&gt;"",E172*VLOOKUP(D172,'Active Summary'!$K$11:$L$17,2,0),0), 0)</f>
        <v>0</v>
      </c>
      <c r="G172" s="214"/>
      <c r="H172" s="214"/>
      <c r="I172" s="76"/>
      <c r="J172" s="254"/>
      <c r="K172" s="255"/>
      <c r="L172" s="256"/>
      <c r="M172" s="256"/>
      <c r="N172" s="251" t="s">
        <v>56</v>
      </c>
      <c r="O172" s="257"/>
      <c r="P172" s="258"/>
      <c r="Q172" s="219"/>
    </row>
    <row r="173" spans="2:17" x14ac:dyDescent="0.25">
      <c r="B173" s="208"/>
      <c r="C173" s="201"/>
      <c r="D173" s="202"/>
      <c r="E173" s="203">
        <v>0</v>
      </c>
      <c r="F173" s="75">
        <f>IFERROR(IF(E173&lt;&gt;"",E173*VLOOKUP(D173,'Active Summary'!$K$11:$L$17,2,0),0), 0)</f>
        <v>0</v>
      </c>
      <c r="G173" s="213"/>
      <c r="H173" s="213"/>
      <c r="I173" s="76"/>
      <c r="J173" s="248"/>
      <c r="K173" s="249"/>
      <c r="L173" s="250"/>
      <c r="M173" s="250"/>
      <c r="N173" s="251" t="s">
        <v>56</v>
      </c>
      <c r="O173" s="252"/>
      <c r="P173" s="253"/>
      <c r="Q173" s="215"/>
    </row>
    <row r="174" spans="2:17" x14ac:dyDescent="0.25">
      <c r="B174" s="204"/>
      <c r="C174" s="205"/>
      <c r="D174" s="206"/>
      <c r="E174" s="207">
        <v>0</v>
      </c>
      <c r="F174" s="77">
        <f>IFERROR(IF(E174&lt;&gt;"",E174*VLOOKUP(D174,'Active Summary'!$K$11:$L$17,2,0),0), 0)</f>
        <v>0</v>
      </c>
      <c r="G174" s="214"/>
      <c r="H174" s="214"/>
      <c r="I174" s="76"/>
      <c r="J174" s="254"/>
      <c r="K174" s="255"/>
      <c r="L174" s="256"/>
      <c r="M174" s="256"/>
      <c r="N174" s="251" t="s">
        <v>56</v>
      </c>
      <c r="O174" s="257"/>
      <c r="P174" s="258"/>
      <c r="Q174" s="219"/>
    </row>
    <row r="175" spans="2:17" x14ac:dyDescent="0.25">
      <c r="B175" s="208"/>
      <c r="C175" s="201"/>
      <c r="D175" s="202"/>
      <c r="E175" s="203">
        <v>0</v>
      </c>
      <c r="F175" s="75">
        <f>IFERROR(IF(E175&lt;&gt;"",E175*VLOOKUP(D175,'Active Summary'!$K$11:$L$17,2,0),0), 0)</f>
        <v>0</v>
      </c>
      <c r="G175" s="213"/>
      <c r="H175" s="213"/>
      <c r="I175" s="76"/>
      <c r="J175" s="248"/>
      <c r="K175" s="249"/>
      <c r="L175" s="250"/>
      <c r="M175" s="250"/>
      <c r="N175" s="251" t="s">
        <v>56</v>
      </c>
      <c r="O175" s="252"/>
      <c r="P175" s="253"/>
      <c r="Q175" s="215"/>
    </row>
    <row r="176" spans="2:17" x14ac:dyDescent="0.25">
      <c r="B176" s="204"/>
      <c r="C176" s="205"/>
      <c r="D176" s="206"/>
      <c r="E176" s="207">
        <v>0</v>
      </c>
      <c r="F176" s="77">
        <f>IFERROR(IF(E176&lt;&gt;"",E176*VLOOKUP(D176,'Active Summary'!$K$11:$L$17,2,0),0), 0)</f>
        <v>0</v>
      </c>
      <c r="G176" s="214"/>
      <c r="H176" s="214"/>
      <c r="I176" s="76"/>
      <c r="J176" s="254"/>
      <c r="K176" s="255"/>
      <c r="L176" s="256"/>
      <c r="M176" s="256"/>
      <c r="N176" s="251" t="s">
        <v>56</v>
      </c>
      <c r="O176" s="257"/>
      <c r="P176" s="258"/>
      <c r="Q176" s="219"/>
    </row>
    <row r="177" spans="2:17" x14ac:dyDescent="0.25">
      <c r="B177" s="208"/>
      <c r="C177" s="201"/>
      <c r="D177" s="202"/>
      <c r="E177" s="203">
        <v>0</v>
      </c>
      <c r="F177" s="75">
        <f>IFERROR(IF(E177&lt;&gt;"",E177*VLOOKUP(D177,'Active Summary'!$K$11:$L$17,2,0),0), 0)</f>
        <v>0</v>
      </c>
      <c r="G177" s="213"/>
      <c r="H177" s="213"/>
      <c r="I177" s="76"/>
      <c r="J177" s="248"/>
      <c r="K177" s="249"/>
      <c r="L177" s="250"/>
      <c r="M177" s="250"/>
      <c r="N177" s="251" t="s">
        <v>56</v>
      </c>
      <c r="O177" s="252"/>
      <c r="P177" s="253"/>
      <c r="Q177" s="215"/>
    </row>
    <row r="178" spans="2:17" x14ac:dyDescent="0.25">
      <c r="B178" s="204"/>
      <c r="C178" s="205"/>
      <c r="D178" s="206"/>
      <c r="E178" s="207">
        <v>0</v>
      </c>
      <c r="F178" s="77">
        <f>IFERROR(IF(E178&lt;&gt;"",E178*VLOOKUP(D178,'Active Summary'!$K$11:$L$17,2,0),0), 0)</f>
        <v>0</v>
      </c>
      <c r="G178" s="214"/>
      <c r="H178" s="214"/>
      <c r="I178" s="76"/>
      <c r="J178" s="254"/>
      <c r="K178" s="255"/>
      <c r="L178" s="256"/>
      <c r="M178" s="256"/>
      <c r="N178" s="251" t="s">
        <v>56</v>
      </c>
      <c r="O178" s="257"/>
      <c r="P178" s="258"/>
      <c r="Q178" s="219"/>
    </row>
    <row r="179" spans="2:17" x14ac:dyDescent="0.25">
      <c r="B179" s="208"/>
      <c r="C179" s="201"/>
      <c r="D179" s="202"/>
      <c r="E179" s="203">
        <v>0</v>
      </c>
      <c r="F179" s="75">
        <f>IFERROR(IF(E179&lt;&gt;"",E179*VLOOKUP(D179,'Active Summary'!$K$11:$L$17,2,0),0), 0)</f>
        <v>0</v>
      </c>
      <c r="G179" s="213"/>
      <c r="H179" s="213"/>
      <c r="I179" s="76"/>
      <c r="J179" s="248"/>
      <c r="K179" s="249"/>
      <c r="L179" s="250"/>
      <c r="M179" s="250"/>
      <c r="N179" s="251" t="s">
        <v>56</v>
      </c>
      <c r="O179" s="252"/>
      <c r="P179" s="253"/>
      <c r="Q179" s="215"/>
    </row>
    <row r="180" spans="2:17" x14ac:dyDescent="0.25">
      <c r="B180" s="204"/>
      <c r="C180" s="205"/>
      <c r="D180" s="206"/>
      <c r="E180" s="207">
        <v>0</v>
      </c>
      <c r="F180" s="77">
        <f>IFERROR(IF(E180&lt;&gt;"",E180*VLOOKUP(D180,'Active Summary'!$K$11:$L$17,2,0),0), 0)</f>
        <v>0</v>
      </c>
      <c r="G180" s="214"/>
      <c r="H180" s="214"/>
      <c r="I180" s="76"/>
      <c r="J180" s="254"/>
      <c r="K180" s="255"/>
      <c r="L180" s="256"/>
      <c r="M180" s="256"/>
      <c r="N180" s="251" t="s">
        <v>56</v>
      </c>
      <c r="O180" s="257"/>
      <c r="P180" s="258"/>
      <c r="Q180" s="219"/>
    </row>
    <row r="181" spans="2:17" x14ac:dyDescent="0.25">
      <c r="B181" s="208"/>
      <c r="C181" s="201"/>
      <c r="D181" s="202"/>
      <c r="E181" s="203">
        <v>0</v>
      </c>
      <c r="F181" s="75">
        <f>IFERROR(IF(E181&lt;&gt;"",E181*VLOOKUP(D181,'Active Summary'!$K$11:$L$17,2,0),0), 0)</f>
        <v>0</v>
      </c>
      <c r="G181" s="213"/>
      <c r="H181" s="213"/>
      <c r="I181" s="76"/>
      <c r="J181" s="248"/>
      <c r="K181" s="249"/>
      <c r="L181" s="250"/>
      <c r="M181" s="250"/>
      <c r="N181" s="251" t="s">
        <v>56</v>
      </c>
      <c r="O181" s="252"/>
      <c r="P181" s="253"/>
      <c r="Q181" s="215"/>
    </row>
    <row r="182" spans="2:17" x14ac:dyDescent="0.25">
      <c r="B182" s="204"/>
      <c r="C182" s="205"/>
      <c r="D182" s="206"/>
      <c r="E182" s="207">
        <v>0</v>
      </c>
      <c r="F182" s="77">
        <f>IFERROR(IF(E182&lt;&gt;"",E182*VLOOKUP(D182,'Active Summary'!$K$11:$L$17,2,0),0), 0)</f>
        <v>0</v>
      </c>
      <c r="G182" s="214"/>
      <c r="H182" s="214"/>
      <c r="I182" s="76"/>
      <c r="J182" s="254"/>
      <c r="K182" s="255"/>
      <c r="L182" s="256"/>
      <c r="M182" s="256"/>
      <c r="N182" s="251" t="s">
        <v>56</v>
      </c>
      <c r="O182" s="257"/>
      <c r="P182" s="258"/>
      <c r="Q182" s="219"/>
    </row>
    <row r="183" spans="2:17" x14ac:dyDescent="0.25">
      <c r="B183" s="208"/>
      <c r="C183" s="201"/>
      <c r="D183" s="202"/>
      <c r="E183" s="203">
        <v>0</v>
      </c>
      <c r="F183" s="75">
        <f>IFERROR(IF(E183&lt;&gt;"",E183*VLOOKUP(D183,'Active Summary'!$K$11:$L$17,2,0),0), 0)</f>
        <v>0</v>
      </c>
      <c r="G183" s="213"/>
      <c r="H183" s="213"/>
      <c r="I183" s="76"/>
      <c r="J183" s="248"/>
      <c r="K183" s="249"/>
      <c r="L183" s="250"/>
      <c r="M183" s="250"/>
      <c r="N183" s="251" t="s">
        <v>56</v>
      </c>
      <c r="O183" s="252"/>
      <c r="P183" s="253"/>
      <c r="Q183" s="215"/>
    </row>
    <row r="184" spans="2:17" x14ac:dyDescent="0.25">
      <c r="B184" s="204"/>
      <c r="C184" s="205"/>
      <c r="D184" s="206"/>
      <c r="E184" s="207">
        <v>0</v>
      </c>
      <c r="F184" s="77">
        <f>IFERROR(IF(E184&lt;&gt;"",E184*VLOOKUP(D184,'Active Summary'!$K$11:$L$17,2,0),0), 0)</f>
        <v>0</v>
      </c>
      <c r="G184" s="214"/>
      <c r="H184" s="214"/>
      <c r="I184" s="76"/>
      <c r="J184" s="254"/>
      <c r="K184" s="255"/>
      <c r="L184" s="256"/>
      <c r="M184" s="256"/>
      <c r="N184" s="251" t="s">
        <v>56</v>
      </c>
      <c r="O184" s="257"/>
      <c r="P184" s="258"/>
      <c r="Q184" s="219"/>
    </row>
    <row r="185" spans="2:17" x14ac:dyDescent="0.25">
      <c r="B185" s="209"/>
      <c r="C185" s="210"/>
      <c r="D185" s="211"/>
      <c r="E185" s="247">
        <v>0</v>
      </c>
      <c r="F185" s="126">
        <f>IFERROR(IF(E185&lt;&gt;"",E185*VLOOKUP(D185,'Active Summary'!$K$11:$L$17,2,0),0), 0)</f>
        <v>0</v>
      </c>
      <c r="G185" s="213"/>
      <c r="H185" s="213"/>
      <c r="I185" s="76"/>
      <c r="J185" s="248"/>
      <c r="K185" s="259"/>
      <c r="L185" s="260"/>
      <c r="M185" s="260"/>
      <c r="N185" s="251" t="s">
        <v>56</v>
      </c>
      <c r="O185" s="261"/>
      <c r="P185" s="262"/>
      <c r="Q185" s="237"/>
    </row>
    <row r="186" spans="2:17" ht="15" customHeight="1" x14ac:dyDescent="0.25">
      <c r="E186" s="80"/>
    </row>
    <row r="187" spans="2:17" ht="15" customHeight="1" x14ac:dyDescent="0.25">
      <c r="E187" s="80"/>
    </row>
  </sheetData>
  <sheetProtection algorithmName="SHA-512" hashValue="HT27LuCRMueZQM8+X9BeRWE79VV+j4uwFCeqzuIo+OeJciFqKKUJ17Lqu/cQsQAbQnFEk863+asL8JE7nfRtEA==" saltValue="x3BQtcIxEhXfgdBw4rRd9A==" spinCount="100000" sheet="1" objects="1" scenarios="1" formatCells="0" formatColumns="0" formatRows="0" insertRows="0" insertHyperlinks="0" deleteRows="0" sort="0"/>
  <mergeCells count="2">
    <mergeCell ref="U8:V8"/>
    <mergeCell ref="B4:F5"/>
  </mergeCells>
  <dataValidations count="3">
    <dataValidation type="list" allowBlank="1" showInputMessage="1" showErrorMessage="1" sqref="L9:M185" xr:uid="{55AB7E58-4317-470D-8FB8-21D321D1E753}">
      <formula1>"Yes,No"</formula1>
    </dataValidation>
    <dataValidation type="list" allowBlank="1" showInputMessage="1" showErrorMessage="1" sqref="P10:P185 I2 C193:C1048576 G2 C186:C189 C191" xr:uid="{F83C4696-22FB-4C0A-8543-657689706F92}">
      <formula1>#REF!</formula1>
    </dataValidation>
    <dataValidation type="list" allowBlank="1" showErrorMessage="1" sqref="H2" xr:uid="{6CC1C698-E196-4A99-B03A-1CD513B2C10E}">
      <formula1>#REF!</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EA86F255-B111-46F9-A588-44A66D56CA52}">
          <x14:formula1>
            <xm:f>'Active Summary'!$F$11:$F$14</xm:f>
          </x14:formula1>
          <xm:sqref>P9</xm:sqref>
        </x14:dataValidation>
        <x14:dataValidation type="list" allowBlank="1" showInputMessage="1" showErrorMessage="1" xr:uid="{C8229651-E66E-4CD7-B27B-6D4B5D8034FE}">
          <x14:formula1>
            <xm:f>'Active Summary'!$H$11:$H$14</xm:f>
          </x14:formula1>
          <xm:sqref>J9:J185</xm:sqref>
        </x14:dataValidation>
        <x14:dataValidation type="list" allowBlank="1" showInputMessage="1" showErrorMessage="1" xr:uid="{F9528DEE-A773-4DD9-B959-120DCE42F1E2}">
          <x14:formula1>
            <xm:f>'Active Summary'!$I$11:$I$14</xm:f>
          </x14:formula1>
          <xm:sqref>N9:N185</xm:sqref>
        </x14:dataValidation>
        <x14:dataValidation type="list" allowBlank="1" showInputMessage="1" showErrorMessage="1" xr:uid="{FECA1C4A-564C-4509-AC6A-D9D9447832DC}">
          <x14:formula1>
            <xm:f>'Active Summary'!$K$11:$K$17</xm:f>
          </x14:formula1>
          <xm:sqref>G186:H1048576 D9:D185</xm:sqref>
        </x14:dataValidation>
        <x14:dataValidation type="list" allowBlank="1" showErrorMessage="1" xr:uid="{FD6BFE76-DDEB-4FC8-BB2C-8721F0E2CAF0}">
          <x14:formula1>
            <xm:f>'Active Summary'!$G$11:$G$22</xm:f>
          </x14:formula1>
          <xm:sqref>C9:C185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601BD5C2588744480621C167AEBFB91" ma:contentTypeVersion="8" ma:contentTypeDescription="Create a new document." ma:contentTypeScope="" ma:versionID="2ce3f9f2c3103dfcbf59ddb232d840d5">
  <xsd:schema xmlns:xsd="http://www.w3.org/2001/XMLSchema" xmlns:xs="http://www.w3.org/2001/XMLSchema" xmlns:p="http://schemas.microsoft.com/office/2006/metadata/properties" xmlns:ns2="0b8550dd-8085-4f0f-9cf0-92e767289fae" xmlns:ns3="18cd5722-7da6-4b5d-a70e-f1a12ee5308c" targetNamespace="http://schemas.microsoft.com/office/2006/metadata/properties" ma:root="true" ma:fieldsID="019f8a9403e75d7376fbe6a4b992c80c" ns2:_="" ns3:_="">
    <xsd:import namespace="0b8550dd-8085-4f0f-9cf0-92e767289fae"/>
    <xsd:import namespace="18cd5722-7da6-4b5d-a70e-f1a12ee5308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8550dd-8085-4f0f-9cf0-92e767289f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8cd5722-7da6-4b5d-a70e-f1a12ee5308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C7B41D6-4BC7-4026-813B-1AFCC0ECB6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8550dd-8085-4f0f-9cf0-92e767289fae"/>
    <ds:schemaRef ds:uri="18cd5722-7da6-4b5d-a70e-f1a12ee530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A78B592-980C-4BED-B010-1D7C43F25F1A}">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DC6F739C-4AC8-4C08-9EBB-065E5935713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Active Summary</vt:lpstr>
      <vt:lpstr>Roster</vt:lpstr>
      <vt:lpstr>Previous Year</vt:lpstr>
      <vt:lpstr>Revenue</vt:lpstr>
      <vt:lpstr>Expenses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Sugiamto, Michael</dc:creator>
  <cp:keywords/>
  <dc:description/>
  <cp:lastModifiedBy>Moustafa, Ahmed</cp:lastModifiedBy>
  <cp:revision/>
  <dcterms:created xsi:type="dcterms:W3CDTF">2024-01-18T17:05:49Z</dcterms:created>
  <dcterms:modified xsi:type="dcterms:W3CDTF">2025-09-22T23:04:43Z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0x010100A601BD5C2588744480621C167AEBFB91</vt:lpwstr>
  </property>
</Properties>
</file>