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APSD\Student Development\-- Student Groups\SuperApp Files\2025-2026\Templates\ALL SPREADSHEETS - UPDATED AUG 25\"/>
    </mc:Choice>
  </mc:AlternateContent>
  <xr:revisionPtr revIDLastSave="0" documentId="13_ncr:1_{B7389319-D037-438C-B388-40A5E4D057E4}" xr6:coauthVersionLast="47" xr6:coauthVersionMax="47" xr10:uidLastSave="{00000000-0000-0000-0000-000000000000}"/>
  <workbookProtection workbookAlgorithmName="SHA-512" workbookHashValue="438vAes1Gs7R9/hxHRfcxkIMjfVGjZeWJIwrinu7vB8e02aMoJLhI0v1V4yxVB+BqTKTLE1g+Bfi8z/jVqVnNQ==" workbookSaltValue="IeU/CDZ5Bl8x+K6x9EdAng==" workbookSpinCount="100000" lockStructure="1"/>
  <bookViews>
    <workbookView xWindow="39450" yWindow="-16440" windowWidth="29040" windowHeight="15720" activeTab="1" xr2:uid="{00000000-000D-0000-FFFF-FFFF00000000}"/>
  </bookViews>
  <sheets>
    <sheet name="Travel &amp; Conferences" sheetId="7" r:id="rId1"/>
    <sheet name="PD Registration Fees" sheetId="8" r:id="rId2"/>
    <sheet name="dataval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8" l="1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B21" i="8" l="1"/>
  <c r="B31" i="8" s="1"/>
  <c r="J73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G20" i="8"/>
  <c r="B35" i="8"/>
  <c r="G21" i="8" l="1"/>
  <c r="B36" i="8"/>
  <c r="B37" i="8" s="1"/>
  <c r="B34" i="8" s="1"/>
  <c r="B35" i="7" l="1"/>
  <c r="K103" i="7" l="1"/>
  <c r="T8" i="7" l="1"/>
  <c r="U8" i="7" s="1"/>
  <c r="T9" i="7"/>
  <c r="U9" i="7" s="1"/>
  <c r="T10" i="7"/>
  <c r="U10" i="7" s="1"/>
  <c r="T11" i="7"/>
  <c r="T12" i="7"/>
  <c r="T13" i="7"/>
  <c r="T14" i="7"/>
  <c r="T15" i="7"/>
  <c r="T16" i="7"/>
  <c r="T107" i="7" l="1"/>
  <c r="U107" i="7" s="1"/>
  <c r="T106" i="7"/>
  <c r="U106" i="7" s="1"/>
  <c r="T105" i="7"/>
  <c r="U105" i="7" s="1"/>
  <c r="T104" i="7"/>
  <c r="U104" i="7" s="1"/>
  <c r="T103" i="7"/>
  <c r="U103" i="7" s="1"/>
  <c r="T102" i="7"/>
  <c r="U102" i="7" s="1"/>
  <c r="T101" i="7"/>
  <c r="U101" i="7" s="1"/>
  <c r="T100" i="7"/>
  <c r="U100" i="7" s="1"/>
  <c r="T99" i="7"/>
  <c r="U99" i="7" s="1"/>
  <c r="T98" i="7"/>
  <c r="U98" i="7" s="1"/>
  <c r="T97" i="7"/>
  <c r="U97" i="7" s="1"/>
  <c r="T96" i="7"/>
  <c r="U96" i="7" s="1"/>
  <c r="T95" i="7"/>
  <c r="U95" i="7" s="1"/>
  <c r="T94" i="7"/>
  <c r="U94" i="7" s="1"/>
  <c r="T93" i="7"/>
  <c r="U93" i="7" s="1"/>
  <c r="T92" i="7"/>
  <c r="U92" i="7" s="1"/>
  <c r="T91" i="7"/>
  <c r="U91" i="7" s="1"/>
  <c r="T90" i="7"/>
  <c r="U90" i="7" s="1"/>
  <c r="T89" i="7"/>
  <c r="U89" i="7" s="1"/>
  <c r="T88" i="7"/>
  <c r="U88" i="7" s="1"/>
  <c r="T87" i="7"/>
  <c r="U87" i="7" s="1"/>
  <c r="T86" i="7"/>
  <c r="U86" i="7" s="1"/>
  <c r="K107" i="7"/>
  <c r="T85" i="7"/>
  <c r="U85" i="7" s="1"/>
  <c r="K106" i="7"/>
  <c r="T84" i="7"/>
  <c r="U84" i="7" s="1"/>
  <c r="K105" i="7"/>
  <c r="T83" i="7"/>
  <c r="U83" i="7" s="1"/>
  <c r="K104" i="7"/>
  <c r="T82" i="7"/>
  <c r="U82" i="7" s="1"/>
  <c r="T81" i="7"/>
  <c r="U81" i="7" s="1"/>
  <c r="K102" i="7"/>
  <c r="T80" i="7"/>
  <c r="U80" i="7" s="1"/>
  <c r="K101" i="7"/>
  <c r="T79" i="7"/>
  <c r="U79" i="7" s="1"/>
  <c r="K100" i="7"/>
  <c r="T78" i="7"/>
  <c r="U78" i="7" s="1"/>
  <c r="K99" i="7"/>
  <c r="T77" i="7"/>
  <c r="U77" i="7" s="1"/>
  <c r="K98" i="7"/>
  <c r="T76" i="7"/>
  <c r="U76" i="7" s="1"/>
  <c r="K97" i="7"/>
  <c r="T75" i="7"/>
  <c r="U75" i="7" s="1"/>
  <c r="K96" i="7"/>
  <c r="T74" i="7"/>
  <c r="U74" i="7" s="1"/>
  <c r="K95" i="7"/>
  <c r="T73" i="7"/>
  <c r="U73" i="7" s="1"/>
  <c r="K94" i="7"/>
  <c r="T72" i="7"/>
  <c r="U72" i="7" s="1"/>
  <c r="K93" i="7"/>
  <c r="T71" i="7"/>
  <c r="U71" i="7" s="1"/>
  <c r="K92" i="7"/>
  <c r="T70" i="7"/>
  <c r="U70" i="7" s="1"/>
  <c r="K91" i="7"/>
  <c r="T69" i="7"/>
  <c r="U69" i="7" s="1"/>
  <c r="K90" i="7"/>
  <c r="T68" i="7"/>
  <c r="U68" i="7" s="1"/>
  <c r="K89" i="7"/>
  <c r="T67" i="7"/>
  <c r="U67" i="7" s="1"/>
  <c r="K88" i="7"/>
  <c r="T66" i="7"/>
  <c r="U66" i="7" s="1"/>
  <c r="K87" i="7"/>
  <c r="T65" i="7"/>
  <c r="U65" i="7" s="1"/>
  <c r="K86" i="7"/>
  <c r="T64" i="7"/>
  <c r="U64" i="7" s="1"/>
  <c r="K85" i="7"/>
  <c r="T63" i="7"/>
  <c r="U63" i="7" s="1"/>
  <c r="K84" i="7"/>
  <c r="T62" i="7"/>
  <c r="U62" i="7" s="1"/>
  <c r="K83" i="7"/>
  <c r="T61" i="7"/>
  <c r="U61" i="7" s="1"/>
  <c r="K82" i="7"/>
  <c r="T60" i="7"/>
  <c r="U60" i="7" s="1"/>
  <c r="K81" i="7"/>
  <c r="T59" i="7"/>
  <c r="U59" i="7" s="1"/>
  <c r="K80" i="7"/>
  <c r="T58" i="7"/>
  <c r="U58" i="7" s="1"/>
  <c r="K79" i="7"/>
  <c r="T57" i="7"/>
  <c r="U57" i="7" s="1"/>
  <c r="K78" i="7"/>
  <c r="T56" i="7"/>
  <c r="U56" i="7" s="1"/>
  <c r="K77" i="7"/>
  <c r="T55" i="7"/>
  <c r="U55" i="7" s="1"/>
  <c r="K76" i="7"/>
  <c r="T54" i="7"/>
  <c r="U54" i="7" s="1"/>
  <c r="K75" i="7"/>
  <c r="T53" i="7"/>
  <c r="U53" i="7" s="1"/>
  <c r="K74" i="7"/>
  <c r="T52" i="7"/>
  <c r="U52" i="7" s="1"/>
  <c r="K73" i="7"/>
  <c r="T51" i="7"/>
  <c r="U51" i="7" s="1"/>
  <c r="K72" i="7"/>
  <c r="T50" i="7"/>
  <c r="U50" i="7" s="1"/>
  <c r="K71" i="7"/>
  <c r="T49" i="7"/>
  <c r="U49" i="7" s="1"/>
  <c r="K70" i="7"/>
  <c r="T48" i="7"/>
  <c r="U48" i="7" s="1"/>
  <c r="K69" i="7"/>
  <c r="T47" i="7"/>
  <c r="U47" i="7" s="1"/>
  <c r="K68" i="7"/>
  <c r="T46" i="7"/>
  <c r="U46" i="7" s="1"/>
  <c r="K67" i="7"/>
  <c r="T45" i="7"/>
  <c r="U45" i="7" s="1"/>
  <c r="K66" i="7"/>
  <c r="T44" i="7"/>
  <c r="U44" i="7" s="1"/>
  <c r="K65" i="7"/>
  <c r="T43" i="7"/>
  <c r="U43" i="7" s="1"/>
  <c r="K64" i="7"/>
  <c r="T42" i="7"/>
  <c r="U42" i="7" s="1"/>
  <c r="K63" i="7"/>
  <c r="T41" i="7"/>
  <c r="U41" i="7" s="1"/>
  <c r="K62" i="7"/>
  <c r="T40" i="7"/>
  <c r="U40" i="7" s="1"/>
  <c r="K61" i="7"/>
  <c r="T39" i="7"/>
  <c r="U39" i="7" s="1"/>
  <c r="K60" i="7"/>
  <c r="T38" i="7"/>
  <c r="U38" i="7" s="1"/>
  <c r="K59" i="7"/>
  <c r="T37" i="7"/>
  <c r="U37" i="7" s="1"/>
  <c r="K58" i="7"/>
  <c r="T36" i="7"/>
  <c r="U36" i="7" s="1"/>
  <c r="K57" i="7"/>
  <c r="T35" i="7"/>
  <c r="U35" i="7" s="1"/>
  <c r="K56" i="7"/>
  <c r="T34" i="7"/>
  <c r="U34" i="7" s="1"/>
  <c r="K55" i="7"/>
  <c r="T33" i="7"/>
  <c r="U33" i="7" s="1"/>
  <c r="K54" i="7"/>
  <c r="T32" i="7"/>
  <c r="U32" i="7" s="1"/>
  <c r="K53" i="7"/>
  <c r="T31" i="7"/>
  <c r="U31" i="7" s="1"/>
  <c r="K52" i="7"/>
  <c r="T30" i="7"/>
  <c r="U30" i="7" s="1"/>
  <c r="K51" i="7"/>
  <c r="T29" i="7"/>
  <c r="U29" i="7" s="1"/>
  <c r="K50" i="7"/>
  <c r="T28" i="7"/>
  <c r="U28" i="7" s="1"/>
  <c r="K49" i="7"/>
  <c r="T27" i="7"/>
  <c r="U27" i="7" s="1"/>
  <c r="K48" i="7"/>
  <c r="T26" i="7"/>
  <c r="U26" i="7" s="1"/>
  <c r="K47" i="7"/>
  <c r="T25" i="7"/>
  <c r="U25" i="7" s="1"/>
  <c r="K46" i="7"/>
  <c r="T24" i="7"/>
  <c r="U24" i="7" s="1"/>
  <c r="K45" i="7"/>
  <c r="T23" i="7"/>
  <c r="U23" i="7" s="1"/>
  <c r="K44" i="7"/>
  <c r="T22" i="7"/>
  <c r="U22" i="7" s="1"/>
  <c r="K43" i="7"/>
  <c r="T21" i="7"/>
  <c r="U21" i="7" s="1"/>
  <c r="K42" i="7"/>
  <c r="T20" i="7"/>
  <c r="U20" i="7" s="1"/>
  <c r="K41" i="7"/>
  <c r="T19" i="7"/>
  <c r="U19" i="7" s="1"/>
  <c r="K40" i="7"/>
  <c r="T18" i="7"/>
  <c r="U18" i="7" s="1"/>
  <c r="K39" i="7"/>
  <c r="T17" i="7"/>
  <c r="U17" i="7" s="1"/>
  <c r="K38" i="7"/>
  <c r="U16" i="7"/>
  <c r="K37" i="7"/>
  <c r="U15" i="7"/>
  <c r="K36" i="7"/>
  <c r="U14" i="7"/>
  <c r="K35" i="7"/>
  <c r="U13" i="7"/>
  <c r="K34" i="7"/>
  <c r="U12" i="7"/>
  <c r="K33" i="7"/>
  <c r="U11" i="7"/>
  <c r="K32" i="7"/>
  <c r="K31" i="7"/>
  <c r="K30" i="7"/>
  <c r="K29" i="7"/>
  <c r="T7" i="7"/>
  <c r="U7" i="7" s="1"/>
  <c r="K28" i="7"/>
  <c r="T6" i="7"/>
  <c r="U6" i="7" s="1"/>
  <c r="K27" i="7"/>
  <c r="T5" i="7"/>
  <c r="U5" i="7" s="1"/>
  <c r="B27" i="7" s="1"/>
  <c r="K26" i="7"/>
  <c r="T4" i="7"/>
  <c r="U4" i="7" s="1"/>
  <c r="B26" i="7" s="1"/>
  <c r="K25" i="7"/>
  <c r="T3" i="7"/>
  <c r="U3" i="7" s="1"/>
  <c r="B25" i="7" s="1"/>
  <c r="B36" i="7" l="1"/>
  <c r="B37" i="7" s="1"/>
  <c r="B28" i="7"/>
  <c r="B34" i="7" l="1"/>
  <c r="B19" i="7" s="1"/>
  <c r="C27" i="7" s="1"/>
  <c r="C26" i="7" l="1"/>
  <c r="C25" i="7"/>
  <c r="G20" i="7"/>
  <c r="G21" i="7" s="1"/>
  <c r="B31" i="7" l="1"/>
</calcChain>
</file>

<file path=xl/sharedStrings.xml><?xml version="1.0" encoding="utf-8"?>
<sst xmlns="http://schemas.openxmlformats.org/spreadsheetml/2006/main" count="184" uniqueCount="144">
  <si>
    <t>PAF Category</t>
  </si>
  <si>
    <t>Projects: Design Project</t>
  </si>
  <si>
    <t>Projects: Other</t>
  </si>
  <si>
    <t>Projects: PD Opportunities</t>
  </si>
  <si>
    <t>PAF CATEGORIES</t>
  </si>
  <si>
    <t>Application Title</t>
  </si>
  <si>
    <t>Number of Beneficiaries</t>
  </si>
  <si>
    <t>ITEM</t>
  </si>
  <si>
    <t>AMOUNT</t>
  </si>
  <si>
    <t>STATUS</t>
  </si>
  <si>
    <t>NOTES</t>
  </si>
  <si>
    <t>SOURCE</t>
  </si>
  <si>
    <t>INCOME</t>
  </si>
  <si>
    <t>TOTAL</t>
  </si>
  <si>
    <t>Received</t>
  </si>
  <si>
    <t>Applied for</t>
  </si>
  <si>
    <t>To be applied for</t>
  </si>
  <si>
    <t>Purchased</t>
  </si>
  <si>
    <t>Quoted</t>
  </si>
  <si>
    <t>Not purchased</t>
  </si>
  <si>
    <t>DETAILED EXPENSES</t>
  </si>
  <si>
    <t>SOURCE (LINK)</t>
  </si>
  <si>
    <t>NAME</t>
  </si>
  <si>
    <t>STUDENT #</t>
  </si>
  <si>
    <t>DEGREE</t>
  </si>
  <si>
    <t>PROGRAM</t>
  </si>
  <si>
    <t>FIRST YEAR</t>
  </si>
  <si>
    <t>CHBE</t>
  </si>
  <si>
    <t>CIVL</t>
  </si>
  <si>
    <t>ELEC</t>
  </si>
  <si>
    <t>ENVE</t>
  </si>
  <si>
    <t>SBME</t>
  </si>
  <si>
    <t>CPEN</t>
  </si>
  <si>
    <t>ENPH</t>
  </si>
  <si>
    <t>MECH</t>
  </si>
  <si>
    <t>MINE</t>
  </si>
  <si>
    <t>MTRL</t>
  </si>
  <si>
    <t>IGEN</t>
  </si>
  <si>
    <t>GEOE</t>
  </si>
  <si>
    <t>MANU</t>
  </si>
  <si>
    <t>FACULTY</t>
  </si>
  <si>
    <t>Masters</t>
  </si>
  <si>
    <t>PhD</t>
  </si>
  <si>
    <t>Undergrad</t>
  </si>
  <si>
    <t>APSC</t>
  </si>
  <si>
    <t>ARTS</t>
  </si>
  <si>
    <t>COMM</t>
  </si>
  <si>
    <t>DENT</t>
  </si>
  <si>
    <t>EDUC</t>
  </si>
  <si>
    <t>FRST</t>
  </si>
  <si>
    <t>KIN</t>
  </si>
  <si>
    <t>LFS</t>
  </si>
  <si>
    <t>LAW</t>
  </si>
  <si>
    <t>MUSC</t>
  </si>
  <si>
    <t>NURS</t>
  </si>
  <si>
    <t>SPPH</t>
  </si>
  <si>
    <t>PHRM</t>
  </si>
  <si>
    <t>SCIE</t>
  </si>
  <si>
    <t>LAIS</t>
  </si>
  <si>
    <t>JRNL</t>
  </si>
  <si>
    <t>MEDI</t>
  </si>
  <si>
    <t>PAF requires a balanced budget.</t>
  </si>
  <si>
    <t>SUBCATEGORY</t>
  </si>
  <si>
    <t>Representative</t>
  </si>
  <si>
    <t>Non-Representative</t>
  </si>
  <si>
    <t>Region</t>
  </si>
  <si>
    <t>BC and WA</t>
  </si>
  <si>
    <t>Western Area</t>
  </si>
  <si>
    <t>North America</t>
  </si>
  <si>
    <t>International</t>
  </si>
  <si>
    <t>TRAVEL ROSTER</t>
  </si>
  <si>
    <t>AMOUNT/UNIT</t>
  </si>
  <si>
    <t>TOTAL IN CAD</t>
  </si>
  <si>
    <t>PAF ELIGIBLE?</t>
  </si>
  <si>
    <t>CURRENCY</t>
  </si>
  <si>
    <t>EUR</t>
  </si>
  <si>
    <t>USD</t>
  </si>
  <si>
    <t>GBP</t>
  </si>
  <si>
    <t>AUD</t>
  </si>
  <si>
    <t>HKD</t>
  </si>
  <si>
    <t>Currency Conversions to CAD</t>
  </si>
  <si>
    <t>CNY</t>
  </si>
  <si>
    <t>CAD</t>
  </si>
  <si>
    <t>TAX + FEES</t>
  </si>
  <si>
    <t>CATEGORY</t>
  </si>
  <si>
    <t>Income Category</t>
  </si>
  <si>
    <t>UBC Funding</t>
  </si>
  <si>
    <t>Other Funding</t>
  </si>
  <si>
    <t>Rate</t>
  </si>
  <si>
    <t>Legend:</t>
  </si>
  <si>
    <t>To be filled</t>
  </si>
  <si>
    <t>N/A</t>
  </si>
  <si>
    <t>Accommodations</t>
  </si>
  <si>
    <t>Travel</t>
  </si>
  <si>
    <t>Other</t>
  </si>
  <si>
    <t>Total</t>
  </si>
  <si>
    <t>Net</t>
  </si>
  <si>
    <t>Days</t>
  </si>
  <si>
    <t>Expenses Category</t>
  </si>
  <si>
    <t>Tour/Conference Fees</t>
  </si>
  <si>
    <t>QTY</t>
  </si>
  <si>
    <t>Expenses Summary</t>
  </si>
  <si>
    <t>Nights of Accommodation</t>
  </si>
  <si>
    <t>Eligible Funding</t>
  </si>
  <si>
    <t>Total Expenses</t>
  </si>
  <si>
    <t>Requested Funds</t>
  </si>
  <si>
    <t>Eligible Funds</t>
  </si>
  <si>
    <t>Select choice here</t>
  </si>
  <si>
    <t>CATEGORY (must enter)</t>
  </si>
  <si>
    <t>PAF Eligible?</t>
  </si>
  <si>
    <t>Total Members:</t>
  </si>
  <si>
    <t>PAF-Eligible Members:</t>
  </si>
  <si>
    <t>75% Rule:</t>
  </si>
  <si>
    <t>Year Trip</t>
  </si>
  <si>
    <t>Non-Rep/Year</t>
  </si>
  <si>
    <t>nights</t>
  </si>
  <si>
    <t>Accommodation: Lesser of</t>
  </si>
  <si>
    <t>%</t>
  </si>
  <si>
    <t>Conference: Lesser of</t>
  </si>
  <si>
    <t>Food</t>
  </si>
  <si>
    <t>Total Eligible Expenses</t>
  </si>
  <si>
    <t>(Food/Others not included in eligible budget.)</t>
  </si>
  <si>
    <t>Does your conference fee include accommodation?</t>
  </si>
  <si>
    <t>Yes</t>
  </si>
  <si>
    <t>No</t>
  </si>
  <si>
    <t>DO NOT EDIT</t>
  </si>
  <si>
    <t>Is your conference/trip taking place locally in Vancouver?</t>
  </si>
  <si>
    <t>Please provide more detail on the program</t>
  </si>
  <si>
    <t>Is the course by an official engineering body?</t>
  </si>
  <si>
    <t>Is the course for credit?</t>
  </si>
  <si>
    <t>Name of course</t>
  </si>
  <si>
    <t>Duration of course</t>
  </si>
  <si>
    <t>APPLICANT ROSTER</t>
  </si>
  <si>
    <t>This sheet is to be filled up only for applications that fall under the PAF Category - Professional Development Registration Fees
The PAF Governance Committee has created a new sub-category within T+C for certifications
and workshops organized by a reputable 3rd party facilitator.
• Courses offered/hosted by official engineering bodies (e.g., CFES, EGBC): applicant is
reimbursed 50% of their registration fee, up to $75.
• Other courses offered excluding any courses for credit from any post-secondary
institution: applicant is reimbursed 50% of their registration fee, up to $50.
• Students may apply to this category only once per PAF year.</t>
  </si>
  <si>
    <t>Number of beneficiaries</t>
  </si>
  <si>
    <t>Cost of course (per person, in CAD)</t>
  </si>
  <si>
    <t>Organisation/party offering the course</t>
  </si>
  <si>
    <t>Provide source/receipt</t>
  </si>
  <si>
    <t>Engg accred</t>
  </si>
  <si>
    <t>Others</t>
  </si>
  <si>
    <t>Eligible Funds (Total)</t>
  </si>
  <si>
    <t>Program Funding</t>
  </si>
  <si>
    <t>PAF Travel &amp; Conferences 2025-2026</t>
  </si>
  <si>
    <r>
      <rPr>
        <b/>
        <sz val="11"/>
        <color theme="1"/>
        <rFont val="Calibri Light"/>
        <family val="2"/>
        <scheme val="major"/>
      </rPr>
      <t>Notes:</t>
    </r>
    <r>
      <rPr>
        <sz val="11"/>
        <color theme="1"/>
        <rFont val="Calibri Light"/>
        <family val="2"/>
        <scheme val="major"/>
      </rPr>
      <t xml:space="preserve">
- Review the PAF website (https://experience.apsc.ubc.ca/paf) for eligibility and further information before beginning this application.
- Answer all questions applicable to your group in the orange cells. You do not need to edit any other cells, especially ones highlighted in yellow.  
- If you need assistance filling out this form, please contact the PAF Coordinator (paf@apsc.ubc.ca) before submitting your application. 
- All funding will be distributed through the APSC Finance Office (finance@apsc.ubc.ca)
- PD Registration Fee applicants only need to complete the second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</si>
</sst>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i/>
      <sz val="11"/>
      <color theme="0"/>
      <name val="Calibri Light"/>
      <family val="2"/>
    </font>
    <font>
      <b/>
      <i/>
      <sz val="11"/>
      <color theme="1"/>
      <name val="Calibri Light"/>
      <family val="2"/>
    </font>
    <font>
      <sz val="11"/>
      <name val="Calibri Light"/>
      <family val="2"/>
    </font>
    <font>
      <i/>
      <sz val="11"/>
      <name val="Calibri Light"/>
      <family val="2"/>
    </font>
    <font>
      <i/>
      <sz val="11"/>
      <color theme="1"/>
      <name val="Calibri Light"/>
      <family val="2"/>
    </font>
    <font>
      <b/>
      <sz val="11"/>
      <name val="Calibri Light"/>
      <family val="2"/>
    </font>
    <font>
      <b/>
      <i/>
      <sz val="11"/>
      <name val="Calibri Light"/>
      <family val="2"/>
    </font>
    <font>
      <b/>
      <sz val="11"/>
      <color theme="0"/>
      <name val="Calibri Light"/>
      <family val="2"/>
    </font>
    <font>
      <sz val="11"/>
      <color theme="0"/>
      <name val="Calibri Light"/>
      <family val="2"/>
    </font>
    <font>
      <b/>
      <sz val="28"/>
      <color theme="1"/>
      <name val="Calibri Light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i/>
      <sz val="11"/>
      <color theme="0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28"/>
      <color theme="1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CAAC"/>
        <bgColor rgb="FFF7CAAC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1C5"/>
        <bgColor indexed="64"/>
      </patternFill>
    </fill>
    <fill>
      <patternFill patternType="solid">
        <fgColor rgb="FFFBF1C5"/>
        <bgColor rgb="FFFFFF0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theme="2" tint="-0.499984740745262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9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5" fillId="0" borderId="0"/>
  </cellStyleXfs>
  <cellXfs count="170">
    <xf numFmtId="0" fontId="0" fillId="0" borderId="0" xfId="0"/>
    <xf numFmtId="0" fontId="0" fillId="4" borderId="1" xfId="0" applyFill="1" applyBorder="1"/>
    <xf numFmtId="0" fontId="4" fillId="0" borderId="0" xfId="0" applyFont="1"/>
    <xf numFmtId="0" fontId="4" fillId="4" borderId="0" xfId="0" applyFont="1" applyFill="1" applyBorder="1"/>
    <xf numFmtId="0" fontId="0" fillId="0" borderId="1" xfId="0" applyBorder="1"/>
    <xf numFmtId="0" fontId="0" fillId="0" borderId="8" xfId="0" applyBorder="1"/>
    <xf numFmtId="0" fontId="8" fillId="0" borderId="0" xfId="0" applyFont="1"/>
    <xf numFmtId="0" fontId="10" fillId="0" borderId="0" xfId="0" applyFont="1"/>
    <xf numFmtId="0" fontId="10" fillId="4" borderId="0" xfId="0" applyFont="1" applyFill="1" applyBorder="1"/>
    <xf numFmtId="0" fontId="4" fillId="0" borderId="1" xfId="0" applyFont="1" applyBorder="1"/>
    <xf numFmtId="0" fontId="0" fillId="0" borderId="1" xfId="0" applyFont="1" applyBorder="1"/>
    <xf numFmtId="0" fontId="4" fillId="0" borderId="1" xfId="0" applyFont="1" applyFill="1" applyBorder="1"/>
    <xf numFmtId="0" fontId="12" fillId="0" borderId="0" xfId="0" applyFont="1" applyAlignment="1" applyProtection="1">
      <alignment vertical="center"/>
    </xf>
    <xf numFmtId="0" fontId="13" fillId="3" borderId="1" xfId="2" applyFont="1" applyFill="1" applyBorder="1" applyAlignment="1" applyProtection="1">
      <alignment vertical="center" wrapText="1"/>
    </xf>
    <xf numFmtId="0" fontId="13" fillId="3" borderId="0" xfId="2" applyFont="1" applyFill="1" applyBorder="1" applyAlignment="1" applyProtection="1">
      <alignment vertical="center" wrapText="1"/>
    </xf>
    <xf numFmtId="164" fontId="13" fillId="3" borderId="0" xfId="2" applyNumberFormat="1" applyFont="1" applyFill="1" applyBorder="1" applyAlignment="1" applyProtection="1">
      <alignment vertical="center" wrapText="1"/>
    </xf>
    <xf numFmtId="0" fontId="13" fillId="0" borderId="0" xfId="2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164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  <protection locked="0"/>
    </xf>
    <xf numFmtId="164" fontId="15" fillId="0" borderId="0" xfId="1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vertical="center"/>
    </xf>
    <xf numFmtId="0" fontId="12" fillId="9" borderId="1" xfId="0" applyFont="1" applyFill="1" applyBorder="1" applyAlignment="1" applyProtection="1">
      <alignment vertical="center"/>
      <protection locked="0"/>
    </xf>
    <xf numFmtId="0" fontId="12" fillId="9" borderId="1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/>
      <protection locked="0"/>
    </xf>
    <xf numFmtId="164" fontId="15" fillId="0" borderId="0" xfId="1" applyNumberFormat="1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</xf>
    <xf numFmtId="0" fontId="15" fillId="0" borderId="20" xfId="0" applyFont="1" applyFill="1" applyBorder="1" applyAlignment="1" applyProtection="1">
      <alignment vertical="center"/>
      <protection locked="0"/>
    </xf>
    <xf numFmtId="164" fontId="15" fillId="0" borderId="20" xfId="1" applyNumberFormat="1" applyFont="1" applyFill="1" applyBorder="1" applyAlignment="1" applyProtection="1">
      <alignment vertical="center"/>
      <protection locked="0"/>
    </xf>
    <xf numFmtId="0" fontId="16" fillId="0" borderId="2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</xf>
    <xf numFmtId="164" fontId="12" fillId="9" borderId="1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  <protection locked="0"/>
    </xf>
    <xf numFmtId="164" fontId="18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2" fillId="12" borderId="1" xfId="0" applyFont="1" applyFill="1" applyBorder="1" applyAlignment="1" applyProtection="1">
      <alignment vertical="center"/>
    </xf>
    <xf numFmtId="0" fontId="18" fillId="0" borderId="1" xfId="0" applyFont="1" applyBorder="1" applyAlignment="1" applyProtection="1">
      <alignment vertical="center"/>
    </xf>
    <xf numFmtId="164" fontId="18" fillId="0" borderId="1" xfId="1" applyNumberFormat="1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2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3" fillId="3" borderId="15" xfId="2" applyFont="1" applyFill="1" applyBorder="1" applyAlignment="1" applyProtection="1">
      <alignment vertical="center" wrapText="1"/>
    </xf>
    <xf numFmtId="0" fontId="13" fillId="3" borderId="16" xfId="2" applyFont="1" applyFill="1" applyBorder="1" applyAlignment="1" applyProtection="1">
      <alignment vertical="center" wrapText="1"/>
    </xf>
    <xf numFmtId="0" fontId="19" fillId="0" borderId="23" xfId="2" applyFont="1" applyFill="1" applyBorder="1" applyAlignment="1" applyProtection="1">
      <alignment vertical="center" wrapText="1"/>
    </xf>
    <xf numFmtId="0" fontId="19" fillId="0" borderId="0" xfId="2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10" borderId="0" xfId="0" applyFont="1" applyFill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left" vertical="center" wrapText="1"/>
    </xf>
    <xf numFmtId="164" fontId="11" fillId="10" borderId="1" xfId="1" applyNumberFormat="1" applyFont="1" applyFill="1" applyBorder="1" applyAlignment="1" applyProtection="1">
      <alignment vertical="center" wrapText="1"/>
    </xf>
    <xf numFmtId="164" fontId="18" fillId="9" borderId="1" xfId="1" applyNumberFormat="1" applyFont="1" applyFill="1" applyBorder="1" applyAlignment="1" applyProtection="1">
      <alignment vertical="center" wrapText="1"/>
      <protection locked="0"/>
    </xf>
    <xf numFmtId="0" fontId="12" fillId="10" borderId="13" xfId="0" applyFont="1" applyFill="1" applyBorder="1" applyAlignment="1" applyProtection="1">
      <alignment horizontal="left" vertical="center"/>
    </xf>
    <xf numFmtId="0" fontId="11" fillId="10" borderId="14" xfId="0" applyFont="1" applyFill="1" applyBorder="1" applyAlignment="1" applyProtection="1">
      <alignment horizontal="center" vertical="center"/>
    </xf>
    <xf numFmtId="0" fontId="12" fillId="8" borderId="9" xfId="0" applyFont="1" applyFill="1" applyBorder="1" applyAlignment="1" applyProtection="1">
      <alignment horizontal="left" vertical="center"/>
    </xf>
    <xf numFmtId="0" fontId="11" fillId="8" borderId="10" xfId="0" applyFont="1" applyFill="1" applyBorder="1" applyAlignment="1" applyProtection="1">
      <alignment horizontal="center" vertical="center"/>
    </xf>
    <xf numFmtId="0" fontId="12" fillId="8" borderId="11" xfId="0" applyFont="1" applyFill="1" applyBorder="1" applyAlignment="1" applyProtection="1">
      <alignment horizontal="left" vertical="center"/>
    </xf>
    <xf numFmtId="9" fontId="11" fillId="8" borderId="12" xfId="3" applyFont="1" applyFill="1" applyBorder="1" applyAlignment="1" applyProtection="1">
      <alignment horizontal="center" vertical="center"/>
    </xf>
    <xf numFmtId="164" fontId="21" fillId="0" borderId="0" xfId="12" applyNumberFormat="1" applyFont="1" applyFill="1" applyBorder="1" applyAlignment="1" applyProtection="1">
      <alignment horizontal="center" vertical="center" wrapText="1"/>
    </xf>
    <xf numFmtId="0" fontId="21" fillId="0" borderId="0" xfId="12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 wrapText="1"/>
    </xf>
    <xf numFmtId="0" fontId="12" fillId="0" borderId="0" xfId="12" applyFont="1" applyFill="1" applyBorder="1" applyAlignment="1" applyProtection="1">
      <alignment horizontal="center" vertical="center"/>
    </xf>
    <xf numFmtId="0" fontId="12" fillId="0" borderId="0" xfId="12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3" borderId="1" xfId="2" applyFont="1" applyFill="1" applyBorder="1" applyAlignment="1" applyProtection="1">
      <alignment vertical="center" wrapText="1"/>
    </xf>
    <xf numFmtId="0" fontId="25" fillId="3" borderId="0" xfId="2" applyFont="1" applyFill="1" applyBorder="1" applyAlignment="1" applyProtection="1">
      <alignment vertical="center" wrapText="1"/>
    </xf>
    <xf numFmtId="164" fontId="25" fillId="3" borderId="0" xfId="2" applyNumberFormat="1" applyFont="1" applyFill="1" applyBorder="1" applyAlignment="1" applyProtection="1">
      <alignment vertical="center" wrapText="1"/>
    </xf>
    <xf numFmtId="0" fontId="25" fillId="0" borderId="0" xfId="2" applyFont="1" applyFill="1" applyBorder="1" applyAlignment="1" applyProtection="1">
      <alignment vertical="center" wrapText="1"/>
    </xf>
    <xf numFmtId="0" fontId="25" fillId="3" borderId="0" xfId="2" applyFont="1" applyFill="1" applyBorder="1" applyAlignment="1" applyProtection="1">
      <alignment horizontal="center" vertical="center" wrapText="1"/>
    </xf>
    <xf numFmtId="0" fontId="23" fillId="0" borderId="2" xfId="12" applyFont="1" applyBorder="1" applyAlignment="1" applyProtection="1">
      <alignment horizontal="right" vertical="center"/>
    </xf>
    <xf numFmtId="0" fontId="23" fillId="5" borderId="3" xfId="12" applyFont="1" applyFill="1" applyBorder="1" applyAlignment="1" applyProtection="1">
      <alignment horizontal="center" vertical="center" wrapText="1"/>
    </xf>
    <xf numFmtId="0" fontId="23" fillId="11" borderId="4" xfId="12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vertical="center"/>
      <protection locked="0"/>
    </xf>
    <xf numFmtId="16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</xf>
    <xf numFmtId="164" fontId="26" fillId="0" borderId="0" xfId="1" applyNumberFormat="1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164" fontId="27" fillId="0" borderId="0" xfId="1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  <protection locked="0"/>
    </xf>
    <xf numFmtId="1" fontId="24" fillId="0" borderId="0" xfId="0" applyNumberFormat="1" applyFont="1" applyFill="1" applyAlignment="1" applyProtection="1">
      <alignment vertical="center"/>
      <protection locked="0"/>
    </xf>
    <xf numFmtId="164" fontId="24" fillId="0" borderId="0" xfId="0" applyNumberFormat="1" applyFont="1" applyFill="1" applyAlignment="1" applyProtection="1">
      <alignment vertical="center"/>
      <protection locked="0"/>
    </xf>
    <xf numFmtId="164" fontId="24" fillId="0" borderId="0" xfId="1" applyNumberFormat="1" applyFont="1" applyAlignment="1" applyProtection="1">
      <alignment vertical="center"/>
      <protection locked="0"/>
    </xf>
    <xf numFmtId="6" fontId="24" fillId="0" borderId="0" xfId="0" applyNumberFormat="1" applyFont="1" applyFill="1" applyAlignment="1" applyProtection="1">
      <alignment vertical="center"/>
      <protection locked="0"/>
    </xf>
    <xf numFmtId="6" fontId="24" fillId="0" borderId="0" xfId="0" applyNumberFormat="1" applyFont="1" applyAlignment="1" applyProtection="1">
      <alignment vertical="center"/>
      <protection locked="0"/>
    </xf>
    <xf numFmtId="164" fontId="24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vertical="center" wrapText="1"/>
    </xf>
    <xf numFmtId="0" fontId="23" fillId="0" borderId="1" xfId="0" applyFont="1" applyBorder="1" applyAlignment="1" applyProtection="1">
      <alignment vertical="center" wrapText="1"/>
    </xf>
    <xf numFmtId="0" fontId="24" fillId="9" borderId="1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 applyAlignment="1" applyProtection="1">
      <alignment vertical="center"/>
      <protection locked="0"/>
    </xf>
    <xf numFmtId="164" fontId="27" fillId="0" borderId="0" xfId="1" applyNumberFormat="1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</xf>
    <xf numFmtId="0" fontId="27" fillId="9" borderId="1" xfId="1" applyNumberFormat="1" applyFont="1" applyFill="1" applyBorder="1" applyAlignment="1" applyProtection="1">
      <alignment horizontal="left" vertical="center" wrapText="1"/>
      <protection locked="0"/>
    </xf>
    <xf numFmtId="1" fontId="27" fillId="9" borderId="1" xfId="1" applyNumberFormat="1" applyFont="1" applyFill="1" applyBorder="1" applyAlignment="1" applyProtection="1">
      <alignment horizontal="left" vertical="center" wrapText="1"/>
      <protection locked="0"/>
    </xf>
    <xf numFmtId="0" fontId="24" fillId="10" borderId="1" xfId="1" applyNumberFormat="1" applyFont="1" applyFill="1" applyBorder="1" applyAlignment="1" applyProtection="1">
      <alignment horizontal="left" vertical="center" wrapText="1"/>
    </xf>
    <xf numFmtId="0" fontId="27" fillId="0" borderId="20" xfId="0" applyFont="1" applyFill="1" applyBorder="1" applyAlignment="1" applyProtection="1">
      <alignment vertical="center"/>
      <protection locked="0"/>
    </xf>
    <xf numFmtId="164" fontId="27" fillId="0" borderId="20" xfId="1" applyNumberFormat="1" applyFont="1" applyFill="1" applyBorder="1" applyAlignment="1" applyProtection="1">
      <alignment vertical="center"/>
      <protection locked="0"/>
    </xf>
    <xf numFmtId="0" fontId="28" fillId="0" borderId="20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</xf>
    <xf numFmtId="0" fontId="29" fillId="0" borderId="0" xfId="0" applyFont="1" applyAlignment="1" applyProtection="1">
      <alignment vertical="center"/>
      <protection locked="0"/>
    </xf>
    <xf numFmtId="164" fontId="29" fillId="0" borderId="0" xfId="0" applyNumberFormat="1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24" fillId="9" borderId="1" xfId="0" applyFont="1" applyFill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vertical="center"/>
    </xf>
    <xf numFmtId="0" fontId="29" fillId="0" borderId="1" xfId="0" applyFont="1" applyBorder="1" applyAlignment="1" applyProtection="1">
      <alignment vertical="center"/>
    </xf>
    <xf numFmtId="164" fontId="29" fillId="0" borderId="1" xfId="1" applyNumberFormat="1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164" fontId="24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32" fillId="3" borderId="1" xfId="0" applyFont="1" applyFill="1" applyBorder="1" applyAlignment="1" applyProtection="1">
      <alignment vertical="center" wrapText="1"/>
    </xf>
    <xf numFmtId="0" fontId="32" fillId="3" borderId="1" xfId="0" applyFont="1" applyFill="1" applyBorder="1" applyAlignment="1" applyProtection="1">
      <alignment horizontal="right" vertical="center" wrapText="1"/>
    </xf>
    <xf numFmtId="0" fontId="24" fillId="0" borderId="1" xfId="0" applyFont="1" applyBorder="1" applyAlignment="1" applyProtection="1">
      <alignment vertical="center" wrapText="1"/>
    </xf>
    <xf numFmtId="0" fontId="24" fillId="0" borderId="1" xfId="0" applyFont="1" applyBorder="1" applyAlignment="1" applyProtection="1">
      <alignment horizontal="right" vertical="center" wrapText="1"/>
    </xf>
    <xf numFmtId="164" fontId="24" fillId="10" borderId="1" xfId="1" applyNumberFormat="1" applyFont="1" applyFill="1" applyBorder="1" applyAlignment="1" applyProtection="1">
      <alignment horizontal="right" vertical="center" wrapText="1"/>
    </xf>
    <xf numFmtId="0" fontId="24" fillId="10" borderId="0" xfId="0" applyFont="1" applyFill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vertical="center" wrapText="1"/>
    </xf>
    <xf numFmtId="0" fontId="24" fillId="0" borderId="21" xfId="0" applyFont="1" applyBorder="1" applyAlignment="1" applyProtection="1">
      <alignment horizontal="right" vertical="center" wrapText="1"/>
    </xf>
    <xf numFmtId="164" fontId="24" fillId="10" borderId="21" xfId="1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 applyProtection="1">
      <alignment vertical="center" wrapText="1"/>
    </xf>
    <xf numFmtId="164" fontId="24" fillId="0" borderId="0" xfId="0" applyNumberFormat="1" applyFont="1" applyBorder="1" applyAlignment="1" applyProtection="1">
      <alignment horizontal="right" vertical="center" wrapText="1"/>
    </xf>
    <xf numFmtId="0" fontId="32" fillId="3" borderId="1" xfId="0" applyFont="1" applyFill="1" applyBorder="1" applyAlignment="1" applyProtection="1">
      <alignment horizontal="left" vertical="center" wrapText="1"/>
    </xf>
    <xf numFmtId="44" fontId="23" fillId="10" borderId="1" xfId="1" applyFont="1" applyFill="1" applyBorder="1" applyAlignment="1" applyProtection="1">
      <alignment vertical="center" wrapText="1"/>
    </xf>
    <xf numFmtId="44" fontId="29" fillId="9" borderId="1" xfId="1" applyFont="1" applyFill="1" applyBorder="1" applyAlignment="1" applyProtection="1">
      <alignment vertical="center" wrapText="1"/>
      <protection locked="0"/>
    </xf>
    <xf numFmtId="0" fontId="24" fillId="10" borderId="13" xfId="0" applyFont="1" applyFill="1" applyBorder="1" applyAlignment="1" applyProtection="1">
      <alignment horizontal="left" vertical="center"/>
    </xf>
    <xf numFmtId="0" fontId="23" fillId="10" borderId="14" xfId="0" applyFont="1" applyFill="1" applyBorder="1" applyAlignment="1" applyProtection="1">
      <alignment horizontal="center" vertical="center"/>
    </xf>
    <xf numFmtId="0" fontId="24" fillId="8" borderId="9" xfId="0" applyFont="1" applyFill="1" applyBorder="1" applyAlignment="1" applyProtection="1">
      <alignment horizontal="left" vertical="center"/>
    </xf>
    <xf numFmtId="0" fontId="23" fillId="8" borderId="10" xfId="0" applyFont="1" applyFill="1" applyBorder="1" applyAlignment="1" applyProtection="1">
      <alignment horizontal="center" vertical="center"/>
    </xf>
    <xf numFmtId="0" fontId="25" fillId="0" borderId="0" xfId="2" applyFont="1" applyFill="1" applyBorder="1" applyAlignment="1" applyProtection="1">
      <alignment vertical="center" wrapText="1"/>
      <protection locked="0"/>
    </xf>
    <xf numFmtId="0" fontId="24" fillId="8" borderId="11" xfId="0" applyFont="1" applyFill="1" applyBorder="1" applyAlignment="1" applyProtection="1">
      <alignment horizontal="left" vertical="center"/>
    </xf>
    <xf numFmtId="9" fontId="23" fillId="8" borderId="12" xfId="3" applyFont="1" applyFill="1" applyBorder="1" applyAlignment="1" applyProtection="1">
      <alignment horizontal="center" vertical="center"/>
    </xf>
    <xf numFmtId="164" fontId="33" fillId="6" borderId="5" xfId="12" applyNumberFormat="1" applyFont="1" applyFill="1" applyBorder="1" applyAlignment="1" applyProtection="1">
      <alignment horizontal="center" vertical="center" wrapText="1"/>
    </xf>
    <xf numFmtId="0" fontId="33" fillId="6" borderId="5" xfId="12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vertical="center" wrapText="1"/>
    </xf>
    <xf numFmtId="0" fontId="24" fillId="7" borderId="17" xfId="12" applyFont="1" applyFill="1" applyBorder="1" applyAlignment="1" applyProtection="1">
      <alignment horizontal="center" vertical="center"/>
      <protection locked="0"/>
    </xf>
    <xf numFmtId="0" fontId="24" fillId="0" borderId="17" xfId="12" applyFont="1" applyBorder="1" applyAlignment="1" applyProtection="1">
      <alignment horizontal="center" vertical="center" wrapText="1"/>
      <protection locked="0"/>
    </xf>
    <xf numFmtId="0" fontId="24" fillId="7" borderId="18" xfId="12" applyFont="1" applyFill="1" applyBorder="1" applyAlignment="1" applyProtection="1">
      <alignment horizontal="center" vertical="center"/>
      <protection locked="0"/>
    </xf>
    <xf numFmtId="0" fontId="24" fillId="0" borderId="18" xfId="12" applyFont="1" applyBorder="1" applyAlignment="1" applyProtection="1">
      <alignment horizontal="center" vertical="center" wrapText="1"/>
      <protection locked="0"/>
    </xf>
    <xf numFmtId="0" fontId="24" fillId="7" borderId="19" xfId="12" applyFont="1" applyFill="1" applyBorder="1" applyAlignment="1" applyProtection="1">
      <alignment horizontal="center" vertical="center"/>
      <protection locked="0"/>
    </xf>
    <xf numFmtId="0" fontId="24" fillId="0" borderId="19" xfId="12" applyFont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vertical="center" wrapText="1"/>
    </xf>
    <xf numFmtId="164" fontId="25" fillId="0" borderId="0" xfId="0" applyNumberFormat="1" applyFont="1" applyFill="1" applyBorder="1" applyAlignment="1" applyProtection="1">
      <alignment horizontal="left" vertical="center"/>
    </xf>
    <xf numFmtId="0" fontId="23" fillId="0" borderId="0" xfId="12" applyNumberFormat="1" applyFont="1" applyFill="1" applyBorder="1" applyAlignment="1" applyProtection="1">
      <alignment horizontal="left" vertical="center" wrapText="1"/>
    </xf>
    <xf numFmtId="0" fontId="24" fillId="0" borderId="0" xfId="12" applyNumberFormat="1" applyFont="1" applyFill="1" applyBorder="1" applyAlignment="1" applyProtection="1">
      <alignment horizontal="center" vertical="center"/>
    </xf>
    <xf numFmtId="0" fontId="24" fillId="0" borderId="0" xfId="12" applyNumberFormat="1" applyFont="1" applyFill="1" applyBorder="1" applyAlignment="1" applyProtection="1">
      <alignment vertical="center"/>
    </xf>
    <xf numFmtId="44" fontId="24" fillId="0" borderId="0" xfId="12" applyNumberFormat="1" applyFont="1" applyFill="1" applyBorder="1" applyAlignment="1" applyProtection="1">
      <alignment vertical="center"/>
    </xf>
    <xf numFmtId="0" fontId="31" fillId="0" borderId="0" xfId="0" applyFont="1" applyAlignment="1" applyProtection="1">
      <alignment horizontal="left" vertical="top" wrapText="1"/>
    </xf>
    <xf numFmtId="0" fontId="23" fillId="0" borderId="15" xfId="0" applyFont="1" applyBorder="1" applyAlignment="1" applyProtection="1">
      <alignment horizontal="left" vertical="center" wrapText="1"/>
    </xf>
    <xf numFmtId="0" fontId="23" fillId="0" borderId="7" xfId="0" applyFont="1" applyBorder="1" applyAlignment="1" applyProtection="1">
      <alignment horizontal="left" vertical="center" wrapText="1"/>
    </xf>
    <xf numFmtId="0" fontId="34" fillId="0" borderId="6" xfId="0" applyFont="1" applyBorder="1" applyAlignment="1" applyProtection="1">
      <alignment horizontal="center" vertical="center" wrapText="1"/>
    </xf>
    <xf numFmtId="0" fontId="25" fillId="3" borderId="15" xfId="2" applyFont="1" applyFill="1" applyBorder="1" applyAlignment="1" applyProtection="1">
      <alignment horizontal="left" vertical="center" wrapText="1"/>
    </xf>
    <xf numFmtId="0" fontId="25" fillId="3" borderId="16" xfId="2" applyFont="1" applyFill="1" applyBorder="1" applyAlignment="1" applyProtection="1">
      <alignment horizontal="left" vertical="center" wrapText="1"/>
    </xf>
    <xf numFmtId="0" fontId="25" fillId="3" borderId="7" xfId="2" applyFont="1" applyFill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vertical="top" wrapText="1"/>
    </xf>
    <xf numFmtId="0" fontId="18" fillId="0" borderId="1" xfId="0" applyFont="1" applyBorder="1" applyAlignment="1" applyProtection="1">
      <alignment horizontal="left" vertical="center"/>
    </xf>
    <xf numFmtId="0" fontId="22" fillId="0" borderId="6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 wrapText="1"/>
    </xf>
    <xf numFmtId="0" fontId="12" fillId="9" borderId="1" xfId="0" applyFont="1" applyFill="1" applyBorder="1" applyAlignment="1" applyProtection="1">
      <alignment horizontal="center" vertical="center"/>
      <protection locked="0"/>
    </xf>
  </cellXfs>
  <cellStyles count="13">
    <cellStyle name="Accent1" xfId="2" builtinId="29"/>
    <cellStyle name="Currency" xfId="1" builtinId="4"/>
    <cellStyle name="Currency 2" xfId="6" xr:uid="{3892DEB7-995F-4A46-A528-9E7E6887E32A}"/>
    <cellStyle name="Hyperlink 2" xfId="9" xr:uid="{0D04657E-A2A1-462E-A7A0-5D2878B6F475}"/>
    <cellStyle name="Normal" xfId="0" builtinId="0"/>
    <cellStyle name="Normal 14" xfId="7" xr:uid="{330947AA-BB5E-452A-831E-EF895F55718D}"/>
    <cellStyle name="Normal 16" xfId="11" xr:uid="{D24BCE6A-B650-41F8-8682-F885C7B445FD}"/>
    <cellStyle name="Normal 2" xfId="5" xr:uid="{8672B80F-F03E-48A0-BD45-611EEBAC9E00}"/>
    <cellStyle name="Normal 25" xfId="10" xr:uid="{F94C27D7-9F61-482D-B852-FF4E5DDCE79C}"/>
    <cellStyle name="Normal 3" xfId="8" xr:uid="{CBBA4DB2-2653-4255-ABF8-FC23A4CBBE3B}"/>
    <cellStyle name="Normal 4" xfId="12" xr:uid="{B6FEEDD8-8B74-4393-AB7E-2426F2164AA8}"/>
    <cellStyle name="Normal 5" xfId="4" xr:uid="{00000000-0005-0000-0000-000032000000}"/>
    <cellStyle name="Percent" xfId="3" builtinId="5"/>
  </cellStyles>
  <dxfs count="137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numFmt numFmtId="164" formatCode="&quot;$&quot;#,##0.00"/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&quot;$&quot;#,##0.00"/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color theme="8" tint="0.79998168889431442"/>
      </font>
      <fill>
        <patternFill>
          <bgColor theme="8" tint="-0.499984740745262"/>
        </patternFill>
      </fill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fill>
        <patternFill patternType="solid">
          <fgColor indexed="64"/>
          <bgColor rgb="FFFBF1C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numFmt numFmtId="164" formatCode="&quot;$&quot;#,##0.00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  <alignment vertical="center" textRotation="0" indent="0" justifyLastLine="0" shrinkToFit="0" readingOrder="0"/>
      <protection locked="0" hidden="0"/>
    </dxf>
    <dxf>
      <font>
        <color theme="8" tint="0.79998168889431442"/>
      </font>
      <fill>
        <patternFill>
          <bgColor theme="8" tint="-0.499984740745262"/>
        </patternFill>
      </fill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theme="9"/>
      </font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fill>
        <patternFill patternType="solid">
          <fgColor indexed="64"/>
          <bgColor rgb="FFFBF1C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164" formatCode="&quot;$&quot;#,##0.0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164" formatCode="&quot;$&quot;#,##0.0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164" formatCode="&quot;$&quot;#,##0.00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164" formatCode="&quot;$&quot;#,##0.00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164" formatCode="&quot;$&quot;#,##0.00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vertical="center" textRotation="0" indent="0" justifyLastLine="0" shrinkToFit="0" readingOrder="0"/>
      <protection locked="0" hidden="0"/>
    </dxf>
    <dxf>
      <font>
        <color rgb="FFFF0000"/>
      </font>
    </dxf>
    <dxf>
      <font>
        <color theme="9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0.79998168889431442"/>
      </font>
      <fill>
        <patternFill>
          <bgColor theme="8" tint="-0.499984740745262"/>
        </patternFill>
      </fill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0.79998168889431442"/>
      </font>
      <fill>
        <patternFill>
          <bgColor theme="8" tint="-0.499984740745262"/>
        </patternFill>
      </fill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0.79998168889431442"/>
      </font>
      <fill>
        <patternFill>
          <bgColor theme="8" tint="-0.499984740745262"/>
        </patternFill>
      </fill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0.79998168889431442"/>
      </font>
      <fill>
        <patternFill>
          <bgColor theme="8" tint="-0.499984740745262"/>
        </patternFill>
      </fill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FFFFF"/>
          <bgColor rgb="FFFFFFFF"/>
        </patternFill>
      </fill>
    </dxf>
  </dxfs>
  <tableStyles count="20" defaultTableStyle="TableStyleMedium2" defaultPivotStyle="PivotStyleLight16">
    <tableStyle name="Projects-style" pivot="0" count="3" xr9:uid="{00000000-0011-0000-FFFF-FFFF00000000}">
      <tableStyleElement type="headerRow" dxfId="136"/>
      <tableStyleElement type="firstRowStripe" dxfId="135"/>
      <tableStyleElement type="secondRowStripe" dxfId="134"/>
    </tableStyle>
    <tableStyle name="Total Income &amp; Dept. Funding-style" pivot="0" count="2" xr9:uid="{00000000-0011-0000-FFFF-FFFF01000000}">
      <tableStyleElement type="firstRowStripe" dxfId="133"/>
      <tableStyleElement type="secondRowStripe" dxfId="132"/>
    </tableStyle>
    <tableStyle name="Total Income &amp; Dept. Funding-style 2" pivot="0" count="3" xr9:uid="{00000000-0011-0000-FFFF-FFFF02000000}">
      <tableStyleElement type="headerRow" dxfId="131"/>
      <tableStyleElement type="firstRowStripe" dxfId="130"/>
      <tableStyleElement type="secondRowStripe" dxfId="129"/>
    </tableStyle>
    <tableStyle name="PD1-style" pivot="0" count="2" xr9:uid="{00000000-0011-0000-FFFF-FFFF03000000}">
      <tableStyleElement type="firstRowStripe" dxfId="128"/>
      <tableStyleElement type="secondRowStripe" dxfId="127"/>
    </tableStyle>
    <tableStyle name="PD2-style" pivot="0" count="3" xr9:uid="{00000000-0011-0000-FFFF-FFFF04000000}">
      <tableStyleElement type="headerRow" dxfId="126"/>
      <tableStyleElement type="firstRowStripe" dxfId="125"/>
      <tableStyleElement type="secondRowStripe" dxfId="124"/>
    </tableStyle>
    <tableStyle name="PD3-style" pivot="0" count="3" xr9:uid="{00000000-0011-0000-FFFF-FFFF05000000}">
      <tableStyleElement type="headerRow" dxfId="123"/>
      <tableStyleElement type="firstRowStripe" dxfId="122"/>
      <tableStyleElement type="secondRowStripe" dxfId="121"/>
    </tableStyle>
    <tableStyle name="PD4-style" pivot="0" count="3" xr9:uid="{00000000-0011-0000-FFFF-FFFF06000000}">
      <tableStyleElement type="headerRow" dxfId="120"/>
      <tableStyleElement type="firstRowStripe" dxfId="119"/>
      <tableStyleElement type="secondRowStripe" dxfId="118"/>
    </tableStyle>
    <tableStyle name="PD5-style" pivot="0" count="3" xr9:uid="{00000000-0011-0000-FFFF-FFFF07000000}">
      <tableStyleElement type="headerRow" dxfId="117"/>
      <tableStyleElement type="firstRowStripe" dxfId="116"/>
      <tableStyleElement type="secondRowStripe" dxfId="115"/>
    </tableStyle>
    <tableStyle name="Competition Info-style" pivot="0" count="3" xr9:uid="{00000000-0011-0000-FFFF-FFFF08000000}">
      <tableStyleElement type="headerRow" dxfId="114"/>
      <tableStyleElement type="firstRowStripe" dxfId="113"/>
      <tableStyleElement type="secondRowStripe" dxfId="112"/>
    </tableStyle>
    <tableStyle name="Competition Info-style 2" pivot="0" count="3" xr9:uid="{00000000-0011-0000-FFFF-FFFF09000000}">
      <tableStyleElement type="headerRow" dxfId="111"/>
      <tableStyleElement type="firstRowStripe" dxfId="110"/>
      <tableStyleElement type="secondRowStripe" dxfId="109"/>
    </tableStyle>
    <tableStyle name="Other Expenses-style" pivot="0" count="3" xr9:uid="{00000000-0011-0000-FFFF-FFFF0A000000}">
      <tableStyleElement type="headerRow" dxfId="108"/>
      <tableStyleElement type="firstRowStripe" dxfId="107"/>
      <tableStyleElement type="secondRowStripe" dxfId="106"/>
    </tableStyle>
    <tableStyle name="Other Expenses-style 2" pivot="0" count="2" xr9:uid="{00000000-0011-0000-FFFF-FFFF0B000000}">
      <tableStyleElement type="firstRowStripe" dxfId="105"/>
      <tableStyleElement type="secondRowStripe" dxfId="104"/>
    </tableStyle>
    <tableStyle name="Other Expenses-style 3" pivot="0" count="2" xr9:uid="{00000000-0011-0000-FFFF-FFFF0C000000}">
      <tableStyleElement type="firstRowStripe" dxfId="103"/>
      <tableStyleElement type="secondRowStripe" dxfId="102"/>
    </tableStyle>
    <tableStyle name="Other Expenses-style 4" pivot="0" count="3" xr9:uid="{00000000-0011-0000-FFFF-FFFF0D000000}">
      <tableStyleElement type="headerRow" dxfId="101"/>
      <tableStyleElement type="firstRowStripe" dxfId="100"/>
      <tableStyleElement type="secondRowStripe" dxfId="99"/>
    </tableStyle>
    <tableStyle name="Other Expenses-style 5" pivot="0" count="3" xr9:uid="{00000000-0011-0000-FFFF-FFFF0E000000}">
      <tableStyleElement type="headerRow" dxfId="98"/>
      <tableStyleElement type="firstRowStripe" dxfId="97"/>
      <tableStyleElement type="secondRowStripe" dxfId="96"/>
    </tableStyle>
    <tableStyle name="Other Expenses-style 6" pivot="0" count="2" xr9:uid="{00000000-0011-0000-FFFF-FFFF0F000000}">
      <tableStyleElement type="firstRowStripe" dxfId="95"/>
      <tableStyleElement type="secondRowStripe" dxfId="94"/>
    </tableStyle>
    <tableStyle name="Other Expenses-style 7" pivot="0" count="2" xr9:uid="{00000000-0011-0000-FFFF-FFFF10000000}">
      <tableStyleElement type="firstRowStripe" dxfId="93"/>
      <tableStyleElement type="secondRowStripe" dxfId="92"/>
    </tableStyle>
    <tableStyle name="Other Expenses-style 8" pivot="0" count="2" xr9:uid="{00000000-0011-0000-FFFF-FFFF11000000}">
      <tableStyleElement type="firstRowStripe" dxfId="91"/>
      <tableStyleElement type="secondRowStripe" dxfId="90"/>
    </tableStyle>
    <tableStyle name="Other Expenses-style 9" pivot="0" count="2" xr9:uid="{00000000-0011-0000-FFFF-FFFF12000000}">
      <tableStyleElement type="firstRowStripe" dxfId="89"/>
      <tableStyleElement type="secondRowStripe" dxfId="88"/>
    </tableStyle>
    <tableStyle name="Table Style 1" pivot="0" count="4" xr9:uid="{6FF73956-7C36-4412-A517-8A49FCBBCE65}">
      <tableStyleElement type="wholeTable" dxfId="87"/>
      <tableStyleElement type="headerRow" dxfId="86"/>
      <tableStyleElement type="firstRowStripe" dxfId="85"/>
      <tableStyleElement type="secondRowStripe" dxfId="84"/>
    </tableStyle>
  </tableStyles>
  <colors>
    <mruColors>
      <color rgb="FFE61A1A"/>
      <color rgb="FFFB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8D120E-E48C-4617-96FF-B614E6DD6B7B}" name="Table2" displayName="Table2" ref="E2:I20" totalsRowCount="1" headerRowDxfId="67" dataDxfId="66" totalsRowDxfId="65">
  <autoFilter ref="E2:I19" xr:uid="{24D84954-C07D-4119-8213-3228C446A58D}"/>
  <tableColumns count="5">
    <tableColumn id="1" xr3:uid="{0E455757-2FEE-4786-A8A4-D37C39A472E3}" name="SOURCE" totalsRowLabel="Total" dataDxfId="64" totalsRowDxfId="9"/>
    <tableColumn id="2" xr3:uid="{FE43FAFB-6D40-4019-9649-268417E2B320}" name="CATEGORY" dataDxfId="63" totalsRowDxfId="8"/>
    <tableColumn id="3" xr3:uid="{903514C1-198C-4BB2-AFBE-270F176AD17F}" name="AMOUNT" totalsRowFunction="custom" dataDxfId="62" totalsRowDxfId="7" dataCellStyle="Currency">
      <totalsRowFormula>SUM(G3:G19)</totalsRowFormula>
    </tableColumn>
    <tableColumn id="4" xr3:uid="{ED92D168-75EF-4CC8-8571-0A056A4E188C}" name="STATUS" dataDxfId="61" totalsRowDxfId="6"/>
    <tableColumn id="5" xr3:uid="{A7C96A4C-2866-4FB5-850E-FEEFEA465F10}" name="NOTES" dataDxfId="60" totalsRowDxfId="5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1B0CC7-9CFD-4C87-BC15-87D836F26CA1}" name="Table3" displayName="Table3" ref="M2:X107" totalsRowShown="0" headerRowDxfId="59" dataDxfId="58">
  <autoFilter ref="M2:X107" xr:uid="{B059B285-FC1A-4B2E-9044-FBF365D7D8E5}"/>
  <tableColumns count="12">
    <tableColumn id="1" xr3:uid="{95C3D9C0-F255-4466-A3B0-87D8DE3B6CA4}" name="CATEGORY (must enter)" dataDxfId="57"/>
    <tableColumn id="12" xr3:uid="{D8D4BF95-D3C8-4FC8-B7F1-0EBC420A8C40}" name="SUBCATEGORY" dataDxfId="56"/>
    <tableColumn id="2" xr3:uid="{7CBC583E-62CE-46C8-A621-0A6BB2D1D9BC}" name="ITEM" dataDxfId="55"/>
    <tableColumn id="3" xr3:uid="{A746C1CC-D7ED-44F7-ACA3-7EE0FC73C484}" name="QTY" dataDxfId="54"/>
    <tableColumn id="4" xr3:uid="{EB193B65-6F03-40E8-8144-71FEA2893F4D}" name="AMOUNT/UNIT" dataDxfId="53"/>
    <tableColumn id="5" xr3:uid="{FF34839E-BE09-48AC-A5FB-C1A3CBB4067D}" name="TAX + FEES" dataDxfId="52"/>
    <tableColumn id="6" xr3:uid="{886394DD-6B59-4256-B9E9-20CC3B7C69D0}" name="CURRENCY" dataDxfId="51"/>
    <tableColumn id="7" xr3:uid="{8652B751-D108-4E0A-A63D-B7F4546BA86F}" name="TOTAL" dataDxfId="50">
      <calculatedColumnFormula>P3*Q3+R3</calculatedColumnFormula>
    </tableColumn>
    <tableColumn id="8" xr3:uid="{F7A848B3-274E-4AAD-A761-D6310002D3D1}" name="TOTAL IN CAD" dataDxfId="49">
      <calculatedColumnFormula>T3*VLOOKUP(S3,$A$40:$B$46,2,FALSE)</calculatedColumnFormula>
    </tableColumn>
    <tableColumn id="9" xr3:uid="{5A2FB2E3-46FF-4CBF-9953-F1E9D215A98F}" name="STATUS" dataDxfId="48"/>
    <tableColumn id="10" xr3:uid="{78FC18A8-6009-4CFD-BD3D-029E692E6A8A}" name="SOURCE (LINK)" dataDxfId="47"/>
    <tableColumn id="11" xr3:uid="{A0E894F4-56EC-4707-91E6-B72E820E4A82}" name="NOTES" dataDxfId="46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32F428-F2CC-4BB1-BA2E-B08DAE9E75B6}" name="Table4" displayName="Table4" ref="E24:K107" totalsRowShown="0" headerRowDxfId="45" dataDxfId="44">
  <autoFilter ref="E24:K107" xr:uid="{2E2EED4D-B0FA-4B5D-89E8-9C2EAD9F1045}"/>
  <tableColumns count="7">
    <tableColumn id="1" xr3:uid="{79C4DE0D-607B-4935-A3CA-1B2BCBE9A141}" name="NAME" dataDxfId="43"/>
    <tableColumn id="2" xr3:uid="{484E76E6-A2E9-4655-85FC-0B4F0DAFC000}" name="STUDENT #" dataDxfId="42"/>
    <tableColumn id="3" xr3:uid="{655BAB53-8C9A-43CD-8521-D49AC7729930}" name="FACULTY" dataDxfId="41"/>
    <tableColumn id="4" xr3:uid="{90CDD043-5615-4FDD-B869-603BD937E613}" name="DEGREE" dataDxfId="40"/>
    <tableColumn id="5" xr3:uid="{38689F17-1BF2-4EA8-99AC-8BED85D934F6}" name="PROGRAM" dataDxfId="39"/>
    <tableColumn id="6" xr3:uid="{61901AFF-8D80-4780-BF33-D581DFCA9A77}" name="NOTES" dataDxfId="38"/>
    <tableColumn id="7" xr3:uid="{4F924F5E-500E-4B18-A576-9A43DE7103AF}" name="PAF ELIGIBLE?" dataDxfId="37">
      <calculatedColumnFormula>IF(AND(G25="APSC",H25="Undergrad",I25&lt;&gt;"N/A"),"Y","N")</calculatedColumnFormula>
    </tableColumn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0AAE14F-20E3-42AB-AC9D-FAB02EBC93AE}" name="Table27" displayName="Table27" ref="E2:I20" totalsRowCount="1" headerRowDxfId="28" dataDxfId="27" totalsRowDxfId="26">
  <autoFilter ref="E2:I19" xr:uid="{FEDA6D77-9280-437D-8873-04B313B6B146}"/>
  <tableColumns count="5">
    <tableColumn id="1" xr3:uid="{6C066917-3A72-45B3-A33A-3C75A64C2786}" name="SOURCE" totalsRowLabel="Total" dataDxfId="25" totalsRowDxfId="4"/>
    <tableColumn id="2" xr3:uid="{E77EE057-432C-4EA8-935B-9501E2F70BD3}" name="CATEGORY" dataDxfId="24" totalsRowDxfId="3"/>
    <tableColumn id="3" xr3:uid="{186CCF72-BF13-476B-B0C4-514BB0C65A35}" name="AMOUNT" totalsRowFunction="custom" dataDxfId="23" totalsRowDxfId="2" dataCellStyle="Currency">
      <totalsRowFormula>SUM(G3:G19)</totalsRowFormula>
    </tableColumn>
    <tableColumn id="4" xr3:uid="{2518A91E-3C0B-49D8-BE08-644F156FE251}" name="STATUS" dataDxfId="22" totalsRowDxfId="1"/>
    <tableColumn id="5" xr3:uid="{A9FE592D-735C-437B-B942-99547D9A7F37}" name="NOTES" dataDxfId="21" totalsRowDxfId="0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B1B54CD-E07C-4366-B6F9-9D51CA8703D1}" name="Table48" displayName="Table48" ref="E24:J73" totalsRowShown="0" headerRowDxfId="20" dataDxfId="19">
  <autoFilter ref="E24:J73" xr:uid="{1A87B2F9-8C96-442C-A961-0E6C3136689B}"/>
  <tableColumns count="6">
    <tableColumn id="1" xr3:uid="{7E6F514B-B95E-4274-927A-C5F13A2FB41A}" name="NAME" dataDxfId="18"/>
    <tableColumn id="2" xr3:uid="{55CEF404-D231-4770-BE0C-9242E62BCF01}" name="STUDENT #" dataDxfId="17"/>
    <tableColumn id="3" xr3:uid="{0F91B310-CC98-404B-89D2-6357BB8EDF9F}" name="FACULTY" dataDxfId="16"/>
    <tableColumn id="4" xr3:uid="{B7155DA3-24FA-4465-9AA9-B588399B2000}" name="DEGREE" dataDxfId="15"/>
    <tableColumn id="5" xr3:uid="{9C24AFAC-C7C1-4280-9430-F5CB5D53D3F9}" name="PROGRAM" dataDxfId="14"/>
    <tableColumn id="7" xr3:uid="{B6A75638-D690-4A84-9943-510DD24B0EDB}" name="PAF ELIGIBLE?" dataDxfId="13">
      <calculatedColumnFormula>IF(AND(G25="APSC",H25="Undergrad",I25&lt;&gt;"N/A"),"Y","N")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C942-7EB5-464E-8228-E96FA1E1AD8F}">
  <sheetPr codeName="Sheet1">
    <tabColor rgb="FFFFC000"/>
  </sheetPr>
  <dimension ref="A1:X129"/>
  <sheetViews>
    <sheetView topLeftCell="G13" zoomScale="90" zoomScaleNormal="90" workbookViewId="0">
      <selection activeCell="M20" sqref="M20"/>
    </sheetView>
  </sheetViews>
  <sheetFormatPr defaultColWidth="11" defaultRowHeight="15" x14ac:dyDescent="0.25"/>
  <cols>
    <col min="1" max="1" width="33.75" style="96" customWidth="1"/>
    <col min="2" max="2" width="20" style="96" customWidth="1"/>
    <col min="3" max="3" width="20.125" style="96" customWidth="1"/>
    <col min="4" max="4" width="5.625" style="71" customWidth="1"/>
    <col min="5" max="5" width="29.875" style="71" customWidth="1"/>
    <col min="6" max="6" width="24.75" style="71" customWidth="1"/>
    <col min="7" max="7" width="16.75" style="119" customWidth="1"/>
    <col min="8" max="8" width="14.375" style="71" customWidth="1"/>
    <col min="9" max="9" width="30.25" style="71" customWidth="1"/>
    <col min="10" max="10" width="33.125" style="71" customWidth="1"/>
    <col min="11" max="11" width="14.5" style="71" customWidth="1"/>
    <col min="12" max="12" width="4.375" style="71" customWidth="1"/>
    <col min="13" max="13" width="25.375" style="71" customWidth="1"/>
    <col min="14" max="14" width="25" style="71" customWidth="1"/>
    <col min="15" max="15" width="21.875" style="71" customWidth="1"/>
    <col min="16" max="16" width="9.75" style="71" customWidth="1"/>
    <col min="17" max="17" width="21.375" style="71" customWidth="1"/>
    <col min="18" max="18" width="18.625" style="71" customWidth="1"/>
    <col min="19" max="19" width="17.875" style="71" customWidth="1"/>
    <col min="20" max="20" width="13.125" style="71" customWidth="1"/>
    <col min="21" max="22" width="13.875" style="71" customWidth="1"/>
    <col min="23" max="23" width="25" style="71" customWidth="1"/>
    <col min="24" max="24" width="31.75" style="71" customWidth="1"/>
    <col min="25" max="16384" width="11" style="71"/>
  </cols>
  <sheetData>
    <row r="1" spans="1:24" ht="27.95" customHeight="1" thickBot="1" x14ac:dyDescent="0.3">
      <c r="A1" s="160" t="s">
        <v>142</v>
      </c>
      <c r="B1" s="160"/>
      <c r="C1" s="160"/>
      <c r="E1" s="72" t="s">
        <v>12</v>
      </c>
      <c r="F1" s="73"/>
      <c r="G1" s="74"/>
      <c r="H1" s="73"/>
      <c r="I1" s="73"/>
      <c r="J1" s="75"/>
      <c r="K1" s="75"/>
      <c r="M1" s="161" t="s">
        <v>20</v>
      </c>
      <c r="N1" s="162"/>
      <c r="O1" s="163"/>
      <c r="P1" s="76"/>
      <c r="Q1" s="76"/>
      <c r="R1" s="76"/>
      <c r="S1" s="76"/>
      <c r="T1" s="76"/>
      <c r="U1" s="76"/>
      <c r="V1" s="76"/>
      <c r="W1" s="76"/>
      <c r="X1" s="76"/>
    </row>
    <row r="2" spans="1:24" ht="18.75" customHeight="1" thickBot="1" x14ac:dyDescent="0.3">
      <c r="A2" s="77" t="s">
        <v>89</v>
      </c>
      <c r="B2" s="78" t="s">
        <v>90</v>
      </c>
      <c r="C2" s="79" t="s">
        <v>125</v>
      </c>
      <c r="E2" s="80" t="s">
        <v>11</v>
      </c>
      <c r="F2" s="80" t="s">
        <v>84</v>
      </c>
      <c r="G2" s="81" t="s">
        <v>8</v>
      </c>
      <c r="H2" s="80" t="s">
        <v>9</v>
      </c>
      <c r="I2" s="80" t="s">
        <v>10</v>
      </c>
      <c r="J2" s="82"/>
      <c r="K2" s="82"/>
      <c r="M2" s="80" t="s">
        <v>108</v>
      </c>
      <c r="N2" s="80" t="s">
        <v>62</v>
      </c>
      <c r="O2" s="80" t="s">
        <v>7</v>
      </c>
      <c r="P2" s="80" t="s">
        <v>100</v>
      </c>
      <c r="Q2" s="81" t="s">
        <v>71</v>
      </c>
      <c r="R2" s="83" t="s">
        <v>83</v>
      </c>
      <c r="S2" s="80" t="s">
        <v>74</v>
      </c>
      <c r="T2" s="81" t="s">
        <v>13</v>
      </c>
      <c r="U2" s="81" t="s">
        <v>72</v>
      </c>
      <c r="V2" s="80" t="s">
        <v>9</v>
      </c>
      <c r="W2" s="80" t="s">
        <v>21</v>
      </c>
      <c r="X2" s="80" t="s">
        <v>10</v>
      </c>
    </row>
    <row r="3" spans="1:24" ht="17.25" customHeight="1" x14ac:dyDescent="0.25">
      <c r="A3" s="164" t="s">
        <v>143</v>
      </c>
      <c r="B3" s="164"/>
      <c r="C3" s="164"/>
      <c r="E3" s="84"/>
      <c r="F3" s="84"/>
      <c r="G3" s="85"/>
      <c r="H3" s="84"/>
      <c r="I3" s="86"/>
      <c r="J3" s="87"/>
      <c r="K3" s="87"/>
      <c r="M3" s="88"/>
      <c r="N3" s="88"/>
      <c r="O3" s="88"/>
      <c r="P3" s="89"/>
      <c r="Q3" s="90"/>
      <c r="R3" s="91"/>
      <c r="S3" s="92"/>
      <c r="T3" s="90">
        <f>P3*Q3+R3</f>
        <v>0</v>
      </c>
      <c r="U3" s="90" t="e">
        <f t="shared" ref="U3:U34" si="0">T3*VLOOKUP(S3,$A$40:$B$46,2,FALSE)</f>
        <v>#N/A</v>
      </c>
      <c r="V3" s="93"/>
      <c r="W3" s="88"/>
      <c r="X3" s="88"/>
    </row>
    <row r="4" spans="1:24" ht="15.75" customHeight="1" x14ac:dyDescent="0.25">
      <c r="A4" s="165"/>
      <c r="B4" s="165"/>
      <c r="C4" s="165"/>
      <c r="E4" s="84"/>
      <c r="F4" s="84"/>
      <c r="G4" s="85"/>
      <c r="H4" s="84"/>
      <c r="I4" s="86"/>
      <c r="J4" s="87"/>
      <c r="K4" s="87"/>
      <c r="M4" s="88"/>
      <c r="N4" s="88"/>
      <c r="O4" s="88"/>
      <c r="P4" s="88"/>
      <c r="Q4" s="94"/>
      <c r="R4" s="94"/>
      <c r="S4" s="88"/>
      <c r="T4" s="90">
        <f t="shared" ref="T4:T67" si="1">P4*Q4+R4</f>
        <v>0</v>
      </c>
      <c r="U4" s="90" t="e">
        <f t="shared" si="0"/>
        <v>#N/A</v>
      </c>
      <c r="V4" s="88"/>
      <c r="W4" s="88"/>
      <c r="X4" s="88"/>
    </row>
    <row r="5" spans="1:24" x14ac:dyDescent="0.25">
      <c r="A5" s="165"/>
      <c r="B5" s="165"/>
      <c r="C5" s="165"/>
      <c r="E5" s="84"/>
      <c r="F5" s="84"/>
      <c r="G5" s="85"/>
      <c r="H5" s="84"/>
      <c r="I5" s="95"/>
      <c r="J5" s="87"/>
      <c r="K5" s="87"/>
      <c r="M5" s="88"/>
      <c r="N5" s="88"/>
      <c r="O5" s="88"/>
      <c r="P5" s="88"/>
      <c r="Q5" s="94"/>
      <c r="R5" s="94"/>
      <c r="S5" s="88"/>
      <c r="T5" s="90">
        <f t="shared" si="1"/>
        <v>0</v>
      </c>
      <c r="U5" s="90" t="e">
        <f t="shared" si="0"/>
        <v>#N/A</v>
      </c>
      <c r="V5" s="88"/>
      <c r="W5" s="88"/>
      <c r="X5" s="88"/>
    </row>
    <row r="6" spans="1:24" x14ac:dyDescent="0.25">
      <c r="A6" s="165"/>
      <c r="B6" s="165"/>
      <c r="C6" s="165"/>
      <c r="E6" s="84"/>
      <c r="F6" s="84"/>
      <c r="G6" s="85"/>
      <c r="H6" s="84"/>
      <c r="I6" s="86"/>
      <c r="J6" s="87"/>
      <c r="K6" s="87"/>
      <c r="M6" s="88"/>
      <c r="N6" s="88"/>
      <c r="O6" s="88"/>
      <c r="P6" s="88"/>
      <c r="Q6" s="94"/>
      <c r="R6" s="94"/>
      <c r="S6" s="88"/>
      <c r="T6" s="90">
        <f t="shared" si="1"/>
        <v>0</v>
      </c>
      <c r="U6" s="90" t="e">
        <f t="shared" si="0"/>
        <v>#N/A</v>
      </c>
      <c r="V6" s="88"/>
      <c r="W6" s="88"/>
      <c r="X6" s="88"/>
    </row>
    <row r="7" spans="1:24" x14ac:dyDescent="0.25">
      <c r="A7" s="165"/>
      <c r="B7" s="165"/>
      <c r="C7" s="165"/>
      <c r="E7" s="84"/>
      <c r="F7" s="84"/>
      <c r="G7" s="85"/>
      <c r="H7" s="84"/>
      <c r="I7" s="86"/>
      <c r="J7" s="87"/>
      <c r="K7" s="87"/>
      <c r="M7" s="88"/>
      <c r="N7" s="88"/>
      <c r="O7" s="88"/>
      <c r="P7" s="88"/>
      <c r="Q7" s="94"/>
      <c r="R7" s="94"/>
      <c r="S7" s="88"/>
      <c r="T7" s="90">
        <f t="shared" si="1"/>
        <v>0</v>
      </c>
      <c r="U7" s="90" t="e">
        <f t="shared" si="0"/>
        <v>#N/A</v>
      </c>
      <c r="V7" s="88"/>
      <c r="W7" s="88"/>
      <c r="X7" s="88"/>
    </row>
    <row r="8" spans="1:24" x14ac:dyDescent="0.25">
      <c r="A8" s="165"/>
      <c r="B8" s="165"/>
      <c r="C8" s="165"/>
      <c r="E8" s="84"/>
      <c r="F8" s="84"/>
      <c r="G8" s="85"/>
      <c r="H8" s="84"/>
      <c r="I8" s="86"/>
      <c r="J8" s="87"/>
      <c r="K8" s="87"/>
      <c r="M8" s="88"/>
      <c r="N8" s="88"/>
      <c r="O8" s="88"/>
      <c r="P8" s="88"/>
      <c r="Q8" s="94"/>
      <c r="R8" s="94"/>
      <c r="S8" s="88"/>
      <c r="T8" s="90">
        <f t="shared" si="1"/>
        <v>0</v>
      </c>
      <c r="U8" s="90" t="e">
        <f t="shared" si="0"/>
        <v>#N/A</v>
      </c>
      <c r="V8" s="88"/>
      <c r="W8" s="88"/>
      <c r="X8" s="88"/>
    </row>
    <row r="9" spans="1:24" x14ac:dyDescent="0.25">
      <c r="A9" s="165"/>
      <c r="B9" s="165"/>
      <c r="C9" s="165"/>
      <c r="E9" s="84"/>
      <c r="F9" s="84"/>
      <c r="G9" s="85"/>
      <c r="H9" s="84"/>
      <c r="I9" s="86"/>
      <c r="J9" s="87"/>
      <c r="K9" s="87"/>
      <c r="M9" s="88"/>
      <c r="N9" s="88"/>
      <c r="O9" s="88"/>
      <c r="P9" s="88"/>
      <c r="Q9" s="94"/>
      <c r="R9" s="94"/>
      <c r="S9" s="88"/>
      <c r="T9" s="90">
        <f t="shared" si="1"/>
        <v>0</v>
      </c>
      <c r="U9" s="90" t="e">
        <f t="shared" si="0"/>
        <v>#N/A</v>
      </c>
      <c r="V9" s="88"/>
      <c r="W9" s="88"/>
      <c r="X9" s="88"/>
    </row>
    <row r="10" spans="1:24" x14ac:dyDescent="0.25">
      <c r="A10" s="165"/>
      <c r="B10" s="165"/>
      <c r="C10" s="165"/>
      <c r="E10" s="84"/>
      <c r="F10" s="84"/>
      <c r="G10" s="85"/>
      <c r="H10" s="84"/>
      <c r="I10" s="86"/>
      <c r="J10" s="87"/>
      <c r="K10" s="87"/>
      <c r="M10" s="88"/>
      <c r="N10" s="88"/>
      <c r="O10" s="88"/>
      <c r="P10" s="88"/>
      <c r="Q10" s="94"/>
      <c r="R10" s="94"/>
      <c r="S10" s="88"/>
      <c r="T10" s="90">
        <f t="shared" si="1"/>
        <v>0</v>
      </c>
      <c r="U10" s="90" t="e">
        <f t="shared" si="0"/>
        <v>#N/A</v>
      </c>
      <c r="V10" s="88"/>
      <c r="W10" s="88"/>
      <c r="X10" s="88"/>
    </row>
    <row r="11" spans="1:24" x14ac:dyDescent="0.25">
      <c r="A11" s="165"/>
      <c r="B11" s="165"/>
      <c r="C11" s="165"/>
      <c r="E11" s="84"/>
      <c r="F11" s="84"/>
      <c r="G11" s="85"/>
      <c r="H11" s="84"/>
      <c r="I11" s="86"/>
      <c r="J11" s="87"/>
      <c r="K11" s="87"/>
      <c r="M11" s="88"/>
      <c r="N11" s="88"/>
      <c r="O11" s="88"/>
      <c r="P11" s="88"/>
      <c r="Q11" s="94"/>
      <c r="R11" s="94"/>
      <c r="S11" s="88"/>
      <c r="T11" s="90">
        <f t="shared" si="1"/>
        <v>0</v>
      </c>
      <c r="U11" s="90" t="e">
        <f t="shared" si="0"/>
        <v>#N/A</v>
      </c>
      <c r="V11" s="88"/>
      <c r="W11" s="88"/>
      <c r="X11" s="88"/>
    </row>
    <row r="12" spans="1:24" ht="15.75" customHeight="1" x14ac:dyDescent="0.25">
      <c r="A12" s="165"/>
      <c r="B12" s="165"/>
      <c r="C12" s="165"/>
      <c r="E12" s="84"/>
      <c r="F12" s="84"/>
      <c r="G12" s="85"/>
      <c r="H12" s="84"/>
      <c r="I12" s="86"/>
      <c r="J12" s="87"/>
      <c r="K12" s="87"/>
      <c r="M12" s="88"/>
      <c r="N12" s="88"/>
      <c r="O12" s="88"/>
      <c r="P12" s="88"/>
      <c r="Q12" s="94"/>
      <c r="R12" s="94"/>
      <c r="S12" s="88"/>
      <c r="T12" s="90">
        <f t="shared" si="1"/>
        <v>0</v>
      </c>
      <c r="U12" s="90" t="e">
        <f t="shared" si="0"/>
        <v>#N/A</v>
      </c>
      <c r="V12" s="88"/>
      <c r="W12" s="88"/>
      <c r="X12" s="88"/>
    </row>
    <row r="13" spans="1:24" x14ac:dyDescent="0.25">
      <c r="E13" s="84"/>
      <c r="F13" s="84"/>
      <c r="G13" s="85"/>
      <c r="H13" s="84"/>
      <c r="I13" s="86"/>
      <c r="J13" s="87"/>
      <c r="K13" s="87"/>
      <c r="M13" s="88"/>
      <c r="N13" s="88"/>
      <c r="O13" s="88"/>
      <c r="P13" s="88"/>
      <c r="Q13" s="94"/>
      <c r="R13" s="94"/>
      <c r="S13" s="88"/>
      <c r="T13" s="90">
        <f t="shared" si="1"/>
        <v>0</v>
      </c>
      <c r="U13" s="90" t="e">
        <f t="shared" si="0"/>
        <v>#N/A</v>
      </c>
      <c r="V13" s="88"/>
      <c r="W13" s="88"/>
      <c r="X13" s="88"/>
    </row>
    <row r="14" spans="1:24" x14ac:dyDescent="0.25">
      <c r="E14" s="84"/>
      <c r="F14" s="84"/>
      <c r="G14" s="85"/>
      <c r="H14" s="84"/>
      <c r="I14" s="86"/>
      <c r="J14" s="87"/>
      <c r="K14" s="87"/>
      <c r="M14" s="88"/>
      <c r="N14" s="88"/>
      <c r="O14" s="88"/>
      <c r="P14" s="88"/>
      <c r="Q14" s="94"/>
      <c r="R14" s="94"/>
      <c r="S14" s="88"/>
      <c r="T14" s="90">
        <f t="shared" si="1"/>
        <v>0</v>
      </c>
      <c r="U14" s="90" t="e">
        <f t="shared" si="0"/>
        <v>#N/A</v>
      </c>
      <c r="V14" s="88"/>
      <c r="W14" s="88"/>
      <c r="X14" s="88"/>
    </row>
    <row r="15" spans="1:24" x14ac:dyDescent="0.25">
      <c r="A15" s="97" t="s">
        <v>5</v>
      </c>
      <c r="B15" s="98"/>
      <c r="E15" s="84"/>
      <c r="F15" s="84"/>
      <c r="G15" s="85"/>
      <c r="H15" s="84"/>
      <c r="I15" s="86"/>
      <c r="J15" s="87"/>
      <c r="K15" s="87"/>
      <c r="M15" s="88"/>
      <c r="N15" s="88"/>
      <c r="O15" s="88"/>
      <c r="P15" s="88"/>
      <c r="Q15" s="94"/>
      <c r="R15" s="94"/>
      <c r="S15" s="88"/>
      <c r="T15" s="90">
        <f t="shared" si="1"/>
        <v>0</v>
      </c>
      <c r="U15" s="90" t="e">
        <f t="shared" si="0"/>
        <v>#N/A</v>
      </c>
      <c r="V15" s="88"/>
      <c r="W15" s="88"/>
      <c r="X15" s="88"/>
    </row>
    <row r="16" spans="1:24" x14ac:dyDescent="0.25">
      <c r="A16" s="97" t="s">
        <v>0</v>
      </c>
      <c r="B16" s="98"/>
      <c r="E16" s="99"/>
      <c r="F16" s="99"/>
      <c r="G16" s="100"/>
      <c r="H16" s="99"/>
      <c r="I16" s="101"/>
      <c r="J16" s="102"/>
      <c r="K16" s="102"/>
      <c r="M16" s="88"/>
      <c r="N16" s="88"/>
      <c r="O16" s="88"/>
      <c r="P16" s="88"/>
      <c r="Q16" s="94"/>
      <c r="R16" s="94"/>
      <c r="S16" s="88"/>
      <c r="T16" s="90">
        <f t="shared" si="1"/>
        <v>0</v>
      </c>
      <c r="U16" s="90" t="e">
        <f t="shared" si="0"/>
        <v>#N/A</v>
      </c>
      <c r="V16" s="88"/>
      <c r="W16" s="88"/>
      <c r="X16" s="88"/>
    </row>
    <row r="17" spans="1:24" x14ac:dyDescent="0.25">
      <c r="A17" s="97" t="s">
        <v>65</v>
      </c>
      <c r="B17" s="103"/>
      <c r="E17" s="99"/>
      <c r="F17" s="99"/>
      <c r="G17" s="100"/>
      <c r="H17" s="99"/>
      <c r="I17" s="101"/>
      <c r="J17" s="102"/>
      <c r="K17" s="102"/>
      <c r="M17" s="88"/>
      <c r="N17" s="88"/>
      <c r="O17" s="88"/>
      <c r="P17" s="88"/>
      <c r="Q17" s="94"/>
      <c r="R17" s="94"/>
      <c r="S17" s="88"/>
      <c r="T17" s="90">
        <f t="shared" si="1"/>
        <v>0</v>
      </c>
      <c r="U17" s="90" t="e">
        <f t="shared" si="0"/>
        <v>#N/A</v>
      </c>
      <c r="V17" s="88"/>
      <c r="W17" s="88"/>
      <c r="X17" s="88"/>
    </row>
    <row r="18" spans="1:24" x14ac:dyDescent="0.25">
      <c r="A18" s="97" t="s">
        <v>102</v>
      </c>
      <c r="B18" s="104"/>
      <c r="E18" s="99"/>
      <c r="F18" s="99"/>
      <c r="G18" s="100"/>
      <c r="H18" s="99"/>
      <c r="I18" s="101"/>
      <c r="J18" s="102"/>
      <c r="K18" s="102"/>
      <c r="M18" s="88"/>
      <c r="N18" s="88"/>
      <c r="O18" s="88"/>
      <c r="P18" s="88"/>
      <c r="Q18" s="94"/>
      <c r="R18" s="94"/>
      <c r="S18" s="88"/>
      <c r="T18" s="90">
        <f t="shared" si="1"/>
        <v>0</v>
      </c>
      <c r="U18" s="90" t="e">
        <f t="shared" si="0"/>
        <v>#N/A</v>
      </c>
      <c r="V18" s="88"/>
      <c r="W18" s="88"/>
      <c r="X18" s="88"/>
    </row>
    <row r="19" spans="1:24" ht="15" customHeight="1" thickBot="1" x14ac:dyDescent="0.3">
      <c r="A19" s="97" t="s">
        <v>6</v>
      </c>
      <c r="B19" s="105" t="e">
        <f>IF(B34="Yes", B36, 0)</f>
        <v>#DIV/0!</v>
      </c>
      <c r="E19" s="106"/>
      <c r="F19" s="106"/>
      <c r="G19" s="107"/>
      <c r="H19" s="106"/>
      <c r="I19" s="108"/>
      <c r="J19" s="109"/>
      <c r="K19" s="109"/>
      <c r="M19" s="88"/>
      <c r="N19" s="88"/>
      <c r="O19" s="88"/>
      <c r="P19" s="88"/>
      <c r="Q19" s="94"/>
      <c r="R19" s="94"/>
      <c r="S19" s="88"/>
      <c r="T19" s="90">
        <f t="shared" si="1"/>
        <v>0</v>
      </c>
      <c r="U19" s="90" t="e">
        <f t="shared" si="0"/>
        <v>#N/A</v>
      </c>
      <c r="V19" s="88"/>
      <c r="W19" s="88"/>
      <c r="X19" s="88"/>
    </row>
    <row r="20" spans="1:24" ht="15.75" customHeight="1" thickTop="1" x14ac:dyDescent="0.25">
      <c r="E20" s="110" t="s">
        <v>95</v>
      </c>
      <c r="F20" s="110"/>
      <c r="G20" s="111">
        <f>SUM(G3:G19)</f>
        <v>0</v>
      </c>
      <c r="H20" s="110"/>
      <c r="I20" s="112"/>
      <c r="J20" s="87"/>
      <c r="K20" s="87"/>
      <c r="M20" s="88"/>
      <c r="N20" s="88"/>
      <c r="O20" s="88"/>
      <c r="P20" s="88"/>
      <c r="Q20" s="94"/>
      <c r="R20" s="94"/>
      <c r="S20" s="88"/>
      <c r="T20" s="90">
        <f t="shared" si="1"/>
        <v>0</v>
      </c>
      <c r="U20" s="90" t="e">
        <f t="shared" si="0"/>
        <v>#N/A</v>
      </c>
      <c r="V20" s="88"/>
      <c r="W20" s="88"/>
      <c r="X20" s="88"/>
    </row>
    <row r="21" spans="1:24" x14ac:dyDescent="0.25">
      <c r="A21" s="158" t="s">
        <v>122</v>
      </c>
      <c r="B21" s="159"/>
      <c r="C21" s="113" t="s">
        <v>107</v>
      </c>
      <c r="E21" s="114" t="s">
        <v>96</v>
      </c>
      <c r="F21" s="115"/>
      <c r="G21" s="116">
        <f>G20-B28</f>
        <v>0</v>
      </c>
      <c r="H21" s="115"/>
      <c r="I21" s="115" t="s">
        <v>61</v>
      </c>
      <c r="J21" s="117"/>
      <c r="K21" s="117"/>
      <c r="M21" s="88"/>
      <c r="N21" s="88"/>
      <c r="O21" s="88"/>
      <c r="P21" s="88"/>
      <c r="Q21" s="94"/>
      <c r="R21" s="94"/>
      <c r="S21" s="88"/>
      <c r="T21" s="90">
        <f t="shared" si="1"/>
        <v>0</v>
      </c>
      <c r="U21" s="90" t="e">
        <f t="shared" si="0"/>
        <v>#N/A</v>
      </c>
      <c r="V21" s="88"/>
      <c r="W21" s="88"/>
      <c r="X21" s="88"/>
    </row>
    <row r="22" spans="1:24" x14ac:dyDescent="0.25">
      <c r="A22" s="158" t="s">
        <v>126</v>
      </c>
      <c r="B22" s="159"/>
      <c r="C22" s="113" t="s">
        <v>107</v>
      </c>
      <c r="E22" s="118"/>
      <c r="I22" s="120"/>
      <c r="J22" s="120"/>
      <c r="K22" s="120"/>
      <c r="M22" s="88"/>
      <c r="N22" s="88"/>
      <c r="O22" s="88"/>
      <c r="P22" s="88"/>
      <c r="Q22" s="94"/>
      <c r="R22" s="94"/>
      <c r="S22" s="88"/>
      <c r="T22" s="90">
        <f t="shared" si="1"/>
        <v>0</v>
      </c>
      <c r="U22" s="90" t="e">
        <f t="shared" si="0"/>
        <v>#N/A</v>
      </c>
      <c r="V22" s="88"/>
      <c r="W22" s="88"/>
      <c r="X22" s="88"/>
    </row>
    <row r="23" spans="1:24" x14ac:dyDescent="0.25">
      <c r="E23" s="161" t="s">
        <v>70</v>
      </c>
      <c r="F23" s="162"/>
      <c r="G23" s="162"/>
      <c r="H23" s="162"/>
      <c r="I23" s="162"/>
      <c r="J23" s="162"/>
      <c r="K23" s="163"/>
      <c r="M23" s="88"/>
      <c r="N23" s="88"/>
      <c r="O23" s="88"/>
      <c r="P23" s="88"/>
      <c r="Q23" s="94"/>
      <c r="R23" s="94"/>
      <c r="S23" s="88"/>
      <c r="T23" s="90">
        <f t="shared" si="1"/>
        <v>0</v>
      </c>
      <c r="U23" s="90" t="e">
        <f t="shared" si="0"/>
        <v>#N/A</v>
      </c>
      <c r="V23" s="88"/>
      <c r="W23" s="88"/>
      <c r="X23" s="88"/>
    </row>
    <row r="24" spans="1:24" ht="15" customHeight="1" x14ac:dyDescent="0.25">
      <c r="A24" s="121" t="s">
        <v>101</v>
      </c>
      <c r="B24" s="122" t="s">
        <v>104</v>
      </c>
      <c r="C24" s="122" t="s">
        <v>103</v>
      </c>
      <c r="E24" s="80" t="s">
        <v>22</v>
      </c>
      <c r="F24" s="80" t="s">
        <v>23</v>
      </c>
      <c r="G24" s="80" t="s">
        <v>40</v>
      </c>
      <c r="H24" s="80" t="s">
        <v>24</v>
      </c>
      <c r="I24" s="80" t="s">
        <v>25</v>
      </c>
      <c r="J24" s="80" t="s">
        <v>10</v>
      </c>
      <c r="K24" s="80" t="s">
        <v>73</v>
      </c>
      <c r="M24" s="88"/>
      <c r="N24" s="88"/>
      <c r="O24" s="88"/>
      <c r="P24" s="88"/>
      <c r="Q24" s="94"/>
      <c r="R24" s="94"/>
      <c r="S24" s="88"/>
      <c r="T24" s="90">
        <f t="shared" si="1"/>
        <v>0</v>
      </c>
      <c r="U24" s="90" t="e">
        <f t="shared" si="0"/>
        <v>#N/A</v>
      </c>
      <c r="V24" s="88"/>
      <c r="W24" s="88"/>
      <c r="X24" s="88"/>
    </row>
    <row r="25" spans="1:24" x14ac:dyDescent="0.25">
      <c r="A25" s="123" t="s">
        <v>92</v>
      </c>
      <c r="B25" s="124">
        <f>SUMIF($M$3:$M$107,A25,$U$3:$U$107)</f>
        <v>0</v>
      </c>
      <c r="C25" s="125" t="e">
        <f>IF(C22="Yes",0,MIN(dataval!D11*B19*B18,dataval!D11*B19*dataval!E11))</f>
        <v>#DIV/0!</v>
      </c>
      <c r="E25" s="88"/>
      <c r="F25" s="88"/>
      <c r="G25" s="88"/>
      <c r="H25" s="88"/>
      <c r="I25" s="88"/>
      <c r="J25" s="88"/>
      <c r="K25" s="126" t="str">
        <f t="shared" ref="K25:K56" si="2">IF(AND(G25="APSC",H25="Undergrad",I25&lt;&gt;"N/A"),"Y","N")</f>
        <v>N</v>
      </c>
      <c r="M25" s="88"/>
      <c r="N25" s="88"/>
      <c r="O25" s="88"/>
      <c r="P25" s="88"/>
      <c r="Q25" s="94"/>
      <c r="R25" s="94"/>
      <c r="S25" s="88"/>
      <c r="T25" s="90">
        <f t="shared" si="1"/>
        <v>0</v>
      </c>
      <c r="U25" s="90" t="e">
        <f t="shared" si="0"/>
        <v>#N/A</v>
      </c>
      <c r="V25" s="88"/>
      <c r="W25" s="88"/>
      <c r="X25" s="88"/>
    </row>
    <row r="26" spans="1:24" x14ac:dyDescent="0.25">
      <c r="A26" s="123" t="s">
        <v>99</v>
      </c>
      <c r="B26" s="124">
        <f>SUMIF($M$3:$M$107,A26,$U$3:$U$107)</f>
        <v>0</v>
      </c>
      <c r="C26" s="125" t="e">
        <f>MIN(dataval!E12*B26,dataval!D12*B19)</f>
        <v>#DIV/0!</v>
      </c>
      <c r="E26" s="88"/>
      <c r="F26" s="88"/>
      <c r="G26" s="88"/>
      <c r="H26" s="88"/>
      <c r="I26" s="88"/>
      <c r="J26" s="88"/>
      <c r="K26" s="126" t="str">
        <f t="shared" si="2"/>
        <v>N</v>
      </c>
      <c r="M26" s="88"/>
      <c r="N26" s="88"/>
      <c r="O26" s="88"/>
      <c r="P26" s="88"/>
      <c r="Q26" s="94"/>
      <c r="R26" s="94"/>
      <c r="S26" s="88"/>
      <c r="T26" s="90">
        <f t="shared" si="1"/>
        <v>0</v>
      </c>
      <c r="U26" s="90" t="e">
        <f t="shared" si="0"/>
        <v>#N/A</v>
      </c>
      <c r="V26" s="88"/>
      <c r="W26" s="88"/>
      <c r="X26" s="88"/>
    </row>
    <row r="27" spans="1:24" ht="15.75" thickBot="1" x14ac:dyDescent="0.3">
      <c r="A27" s="127" t="s">
        <v>93</v>
      </c>
      <c r="B27" s="128">
        <f>SUMIF($M$3:$M$107,A27,$U$3:$U$107)</f>
        <v>0</v>
      </c>
      <c r="C27" s="129" t="e">
        <f>MIN(B27,IF(B16="Representative", VLOOKUP(B17,dataval!C6:E9,2,FALSE)*B19, VLOOKUP(B17,dataval!C6:E9,3,FALSE)*B19))</f>
        <v>#N/A</v>
      </c>
      <c r="E27" s="88"/>
      <c r="F27" s="88"/>
      <c r="G27" s="88"/>
      <c r="H27" s="88"/>
      <c r="I27" s="88"/>
      <c r="J27" s="88"/>
      <c r="K27" s="126" t="str">
        <f t="shared" si="2"/>
        <v>N</v>
      </c>
      <c r="M27" s="88"/>
      <c r="N27" s="88"/>
      <c r="O27" s="88"/>
      <c r="P27" s="88"/>
      <c r="Q27" s="94"/>
      <c r="R27" s="94"/>
      <c r="S27" s="88"/>
      <c r="T27" s="90">
        <f t="shared" si="1"/>
        <v>0</v>
      </c>
      <c r="U27" s="90" t="e">
        <f t="shared" si="0"/>
        <v>#N/A</v>
      </c>
      <c r="V27" s="88"/>
      <c r="W27" s="88"/>
      <c r="X27" s="88"/>
    </row>
    <row r="28" spans="1:24" ht="15.75" thickTop="1" x14ac:dyDescent="0.25">
      <c r="A28" s="130" t="s">
        <v>120</v>
      </c>
      <c r="B28" s="130">
        <f>SUM(B25:B27)</f>
        <v>0</v>
      </c>
      <c r="C28" s="131"/>
      <c r="E28" s="88"/>
      <c r="F28" s="88"/>
      <c r="G28" s="88"/>
      <c r="H28" s="88"/>
      <c r="I28" s="88"/>
      <c r="J28" s="88"/>
      <c r="K28" s="126" t="str">
        <f t="shared" si="2"/>
        <v>N</v>
      </c>
      <c r="M28" s="88"/>
      <c r="N28" s="88"/>
      <c r="O28" s="88"/>
      <c r="P28" s="88"/>
      <c r="Q28" s="94"/>
      <c r="R28" s="94"/>
      <c r="S28" s="88"/>
      <c r="T28" s="90">
        <f t="shared" si="1"/>
        <v>0</v>
      </c>
      <c r="U28" s="90" t="e">
        <f t="shared" si="0"/>
        <v>#N/A</v>
      </c>
      <c r="V28" s="88"/>
      <c r="W28" s="88"/>
      <c r="X28" s="88"/>
    </row>
    <row r="29" spans="1:24" x14ac:dyDescent="0.25">
      <c r="A29" s="157" t="s">
        <v>121</v>
      </c>
      <c r="B29" s="157"/>
      <c r="C29" s="130"/>
      <c r="E29" s="88"/>
      <c r="F29" s="88"/>
      <c r="G29" s="88"/>
      <c r="H29" s="88"/>
      <c r="I29" s="88"/>
      <c r="J29" s="88"/>
      <c r="K29" s="126" t="str">
        <f t="shared" si="2"/>
        <v>N</v>
      </c>
      <c r="M29" s="88"/>
      <c r="N29" s="88"/>
      <c r="O29" s="88"/>
      <c r="P29" s="88"/>
      <c r="Q29" s="94"/>
      <c r="R29" s="94"/>
      <c r="S29" s="88"/>
      <c r="T29" s="90">
        <f t="shared" si="1"/>
        <v>0</v>
      </c>
      <c r="U29" s="90" t="e">
        <f t="shared" si="0"/>
        <v>#N/A</v>
      </c>
      <c r="V29" s="88"/>
      <c r="W29" s="88"/>
      <c r="X29" s="88"/>
    </row>
    <row r="30" spans="1:24" ht="13.5" customHeight="1" x14ac:dyDescent="0.25">
      <c r="E30" s="88"/>
      <c r="F30" s="88"/>
      <c r="G30" s="88"/>
      <c r="H30" s="88"/>
      <c r="I30" s="88"/>
      <c r="J30" s="88"/>
      <c r="K30" s="126" t="str">
        <f t="shared" si="2"/>
        <v>N</v>
      </c>
      <c r="M30" s="88"/>
      <c r="N30" s="88"/>
      <c r="O30" s="88"/>
      <c r="P30" s="88"/>
      <c r="Q30" s="94"/>
      <c r="R30" s="94"/>
      <c r="S30" s="88"/>
      <c r="T30" s="90">
        <f t="shared" si="1"/>
        <v>0</v>
      </c>
      <c r="U30" s="90" t="e">
        <f t="shared" si="0"/>
        <v>#N/A</v>
      </c>
      <c r="V30" s="88"/>
      <c r="W30" s="88"/>
      <c r="X30" s="88"/>
    </row>
    <row r="31" spans="1:24" x14ac:dyDescent="0.25">
      <c r="A31" s="132" t="s">
        <v>106</v>
      </c>
      <c r="B31" s="133" t="e">
        <f>IF(B16=dataval!C2,MIN(dataval!D2*B28,SUM(C25:C27)),IF(B16=dataval!C3,MIN(dataval!D3*B28,SUM(C25:C27)),MIN(dataval!D4*B28,SUM(C25:C27))))</f>
        <v>#DIV/0!</v>
      </c>
      <c r="E31" s="88"/>
      <c r="F31" s="88"/>
      <c r="G31" s="88"/>
      <c r="H31" s="88"/>
      <c r="I31" s="88"/>
      <c r="J31" s="88"/>
      <c r="K31" s="126" t="str">
        <f t="shared" si="2"/>
        <v>N</v>
      </c>
      <c r="M31" s="88"/>
      <c r="N31" s="88"/>
      <c r="O31" s="88"/>
      <c r="P31" s="88"/>
      <c r="Q31" s="94"/>
      <c r="R31" s="94"/>
      <c r="S31" s="88"/>
      <c r="T31" s="90">
        <f t="shared" si="1"/>
        <v>0</v>
      </c>
      <c r="U31" s="90" t="e">
        <f t="shared" si="0"/>
        <v>#N/A</v>
      </c>
      <c r="V31" s="88"/>
      <c r="W31" s="88"/>
      <c r="X31" s="88"/>
    </row>
    <row r="32" spans="1:24" x14ac:dyDescent="0.25">
      <c r="A32" s="132" t="s">
        <v>105</v>
      </c>
      <c r="B32" s="134">
        <v>0</v>
      </c>
      <c r="E32" s="88"/>
      <c r="F32" s="88"/>
      <c r="G32" s="88"/>
      <c r="H32" s="88"/>
      <c r="I32" s="88"/>
      <c r="J32" s="88"/>
      <c r="K32" s="126" t="str">
        <f t="shared" si="2"/>
        <v>N</v>
      </c>
      <c r="M32" s="88"/>
      <c r="N32" s="88"/>
      <c r="O32" s="88"/>
      <c r="P32" s="88"/>
      <c r="Q32" s="94"/>
      <c r="R32" s="94"/>
      <c r="S32" s="88"/>
      <c r="T32" s="90">
        <f t="shared" si="1"/>
        <v>0</v>
      </c>
      <c r="U32" s="90" t="e">
        <f t="shared" si="0"/>
        <v>#N/A</v>
      </c>
      <c r="V32" s="88"/>
      <c r="W32" s="88"/>
      <c r="X32" s="88"/>
    </row>
    <row r="33" spans="1:24" ht="15.75" thickBot="1" x14ac:dyDescent="0.3">
      <c r="E33" s="88"/>
      <c r="F33" s="88"/>
      <c r="G33" s="88"/>
      <c r="H33" s="88"/>
      <c r="I33" s="88"/>
      <c r="J33" s="88"/>
      <c r="K33" s="126" t="str">
        <f t="shared" si="2"/>
        <v>N</v>
      </c>
      <c r="M33" s="88"/>
      <c r="N33" s="88"/>
      <c r="O33" s="88"/>
      <c r="P33" s="88"/>
      <c r="Q33" s="94"/>
      <c r="R33" s="94"/>
      <c r="S33" s="88"/>
      <c r="T33" s="90">
        <f t="shared" si="1"/>
        <v>0</v>
      </c>
      <c r="U33" s="90" t="e">
        <f t="shared" si="0"/>
        <v>#N/A</v>
      </c>
      <c r="V33" s="88"/>
      <c r="W33" s="88"/>
      <c r="X33" s="88"/>
    </row>
    <row r="34" spans="1:24" x14ac:dyDescent="0.25">
      <c r="A34" s="135" t="s">
        <v>109</v>
      </c>
      <c r="B34" s="136" t="e">
        <f>IF(B37&gt;75%, "Yes", "No")</f>
        <v>#DIV/0!</v>
      </c>
      <c r="E34" s="88"/>
      <c r="F34" s="88"/>
      <c r="G34" s="88"/>
      <c r="H34" s="88"/>
      <c r="I34" s="88"/>
      <c r="J34" s="88"/>
      <c r="K34" s="126" t="str">
        <f t="shared" si="2"/>
        <v>N</v>
      </c>
      <c r="M34" s="88"/>
      <c r="N34" s="88"/>
      <c r="O34" s="88"/>
      <c r="P34" s="88"/>
      <c r="Q34" s="94"/>
      <c r="R34" s="94"/>
      <c r="S34" s="88"/>
      <c r="T34" s="90">
        <f t="shared" si="1"/>
        <v>0</v>
      </c>
      <c r="U34" s="90" t="e">
        <f t="shared" si="0"/>
        <v>#N/A</v>
      </c>
      <c r="V34" s="88"/>
      <c r="W34" s="88"/>
      <c r="X34" s="88"/>
    </row>
    <row r="35" spans="1:24" x14ac:dyDescent="0.25">
      <c r="A35" s="137" t="s">
        <v>110</v>
      </c>
      <c r="B35" s="138">
        <f>COUNTA(E25:E107)</f>
        <v>0</v>
      </c>
      <c r="E35" s="88"/>
      <c r="F35" s="88"/>
      <c r="G35" s="88"/>
      <c r="H35" s="88"/>
      <c r="I35" s="88"/>
      <c r="J35" s="88"/>
      <c r="K35" s="126" t="str">
        <f t="shared" si="2"/>
        <v>N</v>
      </c>
      <c r="M35" s="88"/>
      <c r="N35" s="88"/>
      <c r="O35" s="88"/>
      <c r="P35" s="88"/>
      <c r="Q35" s="94"/>
      <c r="R35" s="94"/>
      <c r="S35" s="88"/>
      <c r="T35" s="90">
        <f t="shared" si="1"/>
        <v>0</v>
      </c>
      <c r="U35" s="90" t="e">
        <f t="shared" ref="U35:U66" si="3">T35*VLOOKUP(S35,$A$40:$B$46,2,FALSE)</f>
        <v>#N/A</v>
      </c>
      <c r="V35" s="88"/>
      <c r="W35" s="88"/>
      <c r="X35" s="88"/>
    </row>
    <row r="36" spans="1:24" x14ac:dyDescent="0.25">
      <c r="A36" s="137" t="s">
        <v>111</v>
      </c>
      <c r="B36" s="138">
        <f>COUNTIF(K25:K107,"Y")</f>
        <v>0</v>
      </c>
      <c r="E36" s="88"/>
      <c r="F36" s="88"/>
      <c r="G36" s="88"/>
      <c r="H36" s="88"/>
      <c r="I36" s="88"/>
      <c r="J36" s="88"/>
      <c r="K36" s="126" t="str">
        <f t="shared" si="2"/>
        <v>N</v>
      </c>
      <c r="M36" s="139"/>
      <c r="N36" s="139"/>
      <c r="O36" s="139"/>
      <c r="P36" s="88"/>
      <c r="Q36" s="94"/>
      <c r="R36" s="94"/>
      <c r="S36" s="88"/>
      <c r="T36" s="90">
        <f t="shared" si="1"/>
        <v>0</v>
      </c>
      <c r="U36" s="90" t="e">
        <f t="shared" si="3"/>
        <v>#N/A</v>
      </c>
      <c r="V36" s="88"/>
      <c r="W36" s="88"/>
      <c r="X36" s="88"/>
    </row>
    <row r="37" spans="1:24" ht="15.75" thickBot="1" x14ac:dyDescent="0.3">
      <c r="A37" s="140" t="s">
        <v>112</v>
      </c>
      <c r="B37" s="141" t="e">
        <f>(B36/B35)</f>
        <v>#DIV/0!</v>
      </c>
      <c r="E37" s="88"/>
      <c r="F37" s="88"/>
      <c r="G37" s="88"/>
      <c r="H37" s="88"/>
      <c r="I37" s="88"/>
      <c r="J37" s="88"/>
      <c r="K37" s="126" t="str">
        <f t="shared" si="2"/>
        <v>N</v>
      </c>
      <c r="M37" s="139"/>
      <c r="N37" s="139"/>
      <c r="O37" s="139"/>
      <c r="P37" s="88"/>
      <c r="Q37" s="94"/>
      <c r="R37" s="94"/>
      <c r="S37" s="88"/>
      <c r="T37" s="90">
        <f t="shared" si="1"/>
        <v>0</v>
      </c>
      <c r="U37" s="90" t="e">
        <f t="shared" si="3"/>
        <v>#N/A</v>
      </c>
      <c r="V37" s="88"/>
      <c r="W37" s="88"/>
      <c r="X37" s="88"/>
    </row>
    <row r="38" spans="1:24" x14ac:dyDescent="0.25">
      <c r="E38" s="88"/>
      <c r="F38" s="88"/>
      <c r="G38" s="88"/>
      <c r="H38" s="88"/>
      <c r="I38" s="88"/>
      <c r="J38" s="88"/>
      <c r="K38" s="126" t="str">
        <f t="shared" si="2"/>
        <v>N</v>
      </c>
      <c r="M38" s="139"/>
      <c r="N38" s="139"/>
      <c r="O38" s="139"/>
      <c r="P38" s="88"/>
      <c r="Q38" s="94"/>
      <c r="R38" s="94"/>
      <c r="S38" s="88"/>
      <c r="T38" s="90">
        <f t="shared" si="1"/>
        <v>0</v>
      </c>
      <c r="U38" s="90" t="e">
        <f t="shared" si="3"/>
        <v>#N/A</v>
      </c>
      <c r="V38" s="88"/>
      <c r="W38" s="88"/>
      <c r="X38" s="88"/>
    </row>
    <row r="39" spans="1:24" x14ac:dyDescent="0.25">
      <c r="A39" s="142" t="s">
        <v>80</v>
      </c>
      <c r="B39" s="143" t="s">
        <v>88</v>
      </c>
      <c r="C39" s="144"/>
      <c r="E39" s="88"/>
      <c r="F39" s="88"/>
      <c r="G39" s="88"/>
      <c r="H39" s="88"/>
      <c r="I39" s="88"/>
      <c r="J39" s="88"/>
      <c r="K39" s="126" t="str">
        <f t="shared" si="2"/>
        <v>N</v>
      </c>
      <c r="M39" s="88"/>
      <c r="N39" s="88"/>
      <c r="O39" s="88"/>
      <c r="P39" s="88"/>
      <c r="Q39" s="94"/>
      <c r="R39" s="94"/>
      <c r="S39" s="88"/>
      <c r="T39" s="90">
        <f t="shared" si="1"/>
        <v>0</v>
      </c>
      <c r="U39" s="90" t="e">
        <f t="shared" si="3"/>
        <v>#N/A</v>
      </c>
      <c r="V39" s="88"/>
      <c r="W39" s="88"/>
      <c r="X39" s="88"/>
    </row>
    <row r="40" spans="1:24" x14ac:dyDescent="0.25">
      <c r="A40" s="145" t="s">
        <v>82</v>
      </c>
      <c r="B40" s="146">
        <v>1</v>
      </c>
      <c r="E40" s="88"/>
      <c r="F40" s="88"/>
      <c r="G40" s="88"/>
      <c r="H40" s="88"/>
      <c r="I40" s="88"/>
      <c r="J40" s="88"/>
      <c r="K40" s="126" t="str">
        <f t="shared" si="2"/>
        <v>N</v>
      </c>
      <c r="M40" s="88"/>
      <c r="N40" s="88"/>
      <c r="O40" s="88"/>
      <c r="P40" s="88"/>
      <c r="Q40" s="94"/>
      <c r="R40" s="94"/>
      <c r="S40" s="88"/>
      <c r="T40" s="90">
        <f t="shared" si="1"/>
        <v>0</v>
      </c>
      <c r="U40" s="90" t="e">
        <f t="shared" si="3"/>
        <v>#N/A</v>
      </c>
      <c r="V40" s="88"/>
      <c r="W40" s="88"/>
      <c r="X40" s="88"/>
    </row>
    <row r="41" spans="1:24" x14ac:dyDescent="0.25">
      <c r="A41" s="147" t="s">
        <v>76</v>
      </c>
      <c r="B41" s="148">
        <v>1.38</v>
      </c>
      <c r="E41" s="88"/>
      <c r="F41" s="88"/>
      <c r="G41" s="88"/>
      <c r="H41" s="88"/>
      <c r="I41" s="88"/>
      <c r="J41" s="88"/>
      <c r="K41" s="126" t="str">
        <f t="shared" si="2"/>
        <v>N</v>
      </c>
      <c r="M41" s="88"/>
      <c r="N41" s="88"/>
      <c r="O41" s="88"/>
      <c r="P41" s="88"/>
      <c r="Q41" s="94"/>
      <c r="R41" s="94"/>
      <c r="S41" s="88"/>
      <c r="T41" s="90">
        <f t="shared" si="1"/>
        <v>0</v>
      </c>
      <c r="U41" s="90" t="e">
        <f t="shared" si="3"/>
        <v>#N/A</v>
      </c>
      <c r="V41" s="88"/>
      <c r="W41" s="88"/>
      <c r="X41" s="88"/>
    </row>
    <row r="42" spans="1:24" x14ac:dyDescent="0.25">
      <c r="A42" s="147" t="s">
        <v>75</v>
      </c>
      <c r="B42" s="148">
        <v>1.49</v>
      </c>
      <c r="E42" s="88"/>
      <c r="F42" s="88"/>
      <c r="G42" s="88"/>
      <c r="H42" s="88"/>
      <c r="I42" s="88"/>
      <c r="J42" s="88"/>
      <c r="K42" s="126" t="str">
        <f t="shared" si="2"/>
        <v>N</v>
      </c>
      <c r="M42" s="88"/>
      <c r="N42" s="88"/>
      <c r="O42" s="88"/>
      <c r="P42" s="88"/>
      <c r="Q42" s="94"/>
      <c r="R42" s="94"/>
      <c r="S42" s="88"/>
      <c r="T42" s="90">
        <f t="shared" si="1"/>
        <v>0</v>
      </c>
      <c r="U42" s="90" t="e">
        <f t="shared" si="3"/>
        <v>#N/A</v>
      </c>
      <c r="V42" s="88"/>
      <c r="W42" s="88"/>
      <c r="X42" s="88"/>
    </row>
    <row r="43" spans="1:24" x14ac:dyDescent="0.25">
      <c r="A43" s="147" t="s">
        <v>77</v>
      </c>
      <c r="B43" s="148">
        <v>1.78</v>
      </c>
      <c r="E43" s="88"/>
      <c r="F43" s="88"/>
      <c r="G43" s="88"/>
      <c r="H43" s="88"/>
      <c r="I43" s="88"/>
      <c r="J43" s="88"/>
      <c r="K43" s="126" t="str">
        <f t="shared" si="2"/>
        <v>N</v>
      </c>
      <c r="M43" s="88"/>
      <c r="N43" s="88"/>
      <c r="O43" s="88"/>
      <c r="P43" s="88"/>
      <c r="Q43" s="94"/>
      <c r="R43" s="94"/>
      <c r="S43" s="88"/>
      <c r="T43" s="90">
        <f t="shared" si="1"/>
        <v>0</v>
      </c>
      <c r="U43" s="90" t="e">
        <f t="shared" si="3"/>
        <v>#N/A</v>
      </c>
      <c r="V43" s="88"/>
      <c r="W43" s="88"/>
      <c r="X43" s="88"/>
    </row>
    <row r="44" spans="1:24" x14ac:dyDescent="0.25">
      <c r="A44" s="147" t="s">
        <v>78</v>
      </c>
      <c r="B44" s="148">
        <v>0.91</v>
      </c>
      <c r="E44" s="88"/>
      <c r="F44" s="88"/>
      <c r="G44" s="88"/>
      <c r="H44" s="88"/>
      <c r="I44" s="88"/>
      <c r="J44" s="88"/>
      <c r="K44" s="126" t="str">
        <f t="shared" si="2"/>
        <v>N</v>
      </c>
      <c r="M44" s="88"/>
      <c r="N44" s="88"/>
      <c r="O44" s="88"/>
      <c r="P44" s="88"/>
      <c r="Q44" s="94"/>
      <c r="R44" s="94"/>
      <c r="S44" s="88"/>
      <c r="T44" s="90">
        <f t="shared" si="1"/>
        <v>0</v>
      </c>
      <c r="U44" s="90" t="e">
        <f t="shared" si="3"/>
        <v>#N/A</v>
      </c>
      <c r="V44" s="88"/>
      <c r="W44" s="88"/>
      <c r="X44" s="88"/>
    </row>
    <row r="45" spans="1:24" x14ac:dyDescent="0.25">
      <c r="A45" s="147" t="s">
        <v>79</v>
      </c>
      <c r="B45" s="148">
        <v>0.17</v>
      </c>
      <c r="E45" s="88"/>
      <c r="F45" s="88"/>
      <c r="G45" s="88"/>
      <c r="H45" s="88"/>
      <c r="I45" s="88"/>
      <c r="J45" s="88"/>
      <c r="K45" s="126" t="str">
        <f t="shared" si="2"/>
        <v>N</v>
      </c>
      <c r="M45" s="88"/>
      <c r="N45" s="88"/>
      <c r="O45" s="88"/>
      <c r="P45" s="88"/>
      <c r="Q45" s="94"/>
      <c r="R45" s="94"/>
      <c r="S45" s="88"/>
      <c r="T45" s="90">
        <f t="shared" si="1"/>
        <v>0</v>
      </c>
      <c r="U45" s="90" t="e">
        <f t="shared" si="3"/>
        <v>#N/A</v>
      </c>
      <c r="V45" s="88"/>
      <c r="W45" s="88"/>
      <c r="X45" s="88"/>
    </row>
    <row r="46" spans="1:24" x14ac:dyDescent="0.25">
      <c r="A46" s="149" t="s">
        <v>81</v>
      </c>
      <c r="B46" s="150">
        <v>0.19</v>
      </c>
      <c r="E46" s="88"/>
      <c r="F46" s="88"/>
      <c r="G46" s="88"/>
      <c r="H46" s="88"/>
      <c r="I46" s="88"/>
      <c r="J46" s="88"/>
      <c r="K46" s="126" t="str">
        <f t="shared" si="2"/>
        <v>N</v>
      </c>
      <c r="M46" s="88"/>
      <c r="N46" s="88"/>
      <c r="O46" s="88"/>
      <c r="P46" s="88"/>
      <c r="Q46" s="94"/>
      <c r="R46" s="94"/>
      <c r="S46" s="88"/>
      <c r="T46" s="90">
        <f t="shared" si="1"/>
        <v>0</v>
      </c>
      <c r="U46" s="90" t="e">
        <f t="shared" si="3"/>
        <v>#N/A</v>
      </c>
      <c r="V46" s="88"/>
      <c r="W46" s="88"/>
      <c r="X46" s="88"/>
    </row>
    <row r="47" spans="1:24" x14ac:dyDescent="0.25">
      <c r="E47" s="88"/>
      <c r="F47" s="88"/>
      <c r="G47" s="88"/>
      <c r="H47" s="88"/>
      <c r="I47" s="88"/>
      <c r="J47" s="88"/>
      <c r="K47" s="126" t="str">
        <f t="shared" si="2"/>
        <v>N</v>
      </c>
      <c r="M47" s="88"/>
      <c r="N47" s="88"/>
      <c r="O47" s="88"/>
      <c r="P47" s="88"/>
      <c r="Q47" s="94"/>
      <c r="R47" s="94"/>
      <c r="S47" s="88"/>
      <c r="T47" s="90">
        <f t="shared" si="1"/>
        <v>0</v>
      </c>
      <c r="U47" s="90" t="e">
        <f t="shared" si="3"/>
        <v>#N/A</v>
      </c>
      <c r="V47" s="88"/>
      <c r="W47" s="88"/>
      <c r="X47" s="88"/>
    </row>
    <row r="48" spans="1:24" x14ac:dyDescent="0.25">
      <c r="E48" s="88"/>
      <c r="F48" s="88"/>
      <c r="G48" s="88"/>
      <c r="H48" s="88"/>
      <c r="I48" s="88"/>
      <c r="J48" s="88"/>
      <c r="K48" s="126" t="str">
        <f t="shared" si="2"/>
        <v>N</v>
      </c>
      <c r="M48" s="88"/>
      <c r="N48" s="88"/>
      <c r="O48" s="88"/>
      <c r="P48" s="88"/>
      <c r="Q48" s="94"/>
      <c r="R48" s="94"/>
      <c r="S48" s="88"/>
      <c r="T48" s="90">
        <f t="shared" si="1"/>
        <v>0</v>
      </c>
      <c r="U48" s="90" t="e">
        <f t="shared" si="3"/>
        <v>#N/A</v>
      </c>
      <c r="V48" s="88"/>
      <c r="W48" s="88"/>
      <c r="X48" s="88"/>
    </row>
    <row r="49" spans="1:24" x14ac:dyDescent="0.25">
      <c r="E49" s="88"/>
      <c r="F49" s="88"/>
      <c r="G49" s="88"/>
      <c r="H49" s="88"/>
      <c r="I49" s="88"/>
      <c r="J49" s="88"/>
      <c r="K49" s="126" t="str">
        <f t="shared" si="2"/>
        <v>N</v>
      </c>
      <c r="M49" s="88"/>
      <c r="N49" s="88"/>
      <c r="O49" s="88"/>
      <c r="P49" s="88"/>
      <c r="Q49" s="94"/>
      <c r="R49" s="94"/>
      <c r="S49" s="88"/>
      <c r="T49" s="90">
        <f t="shared" si="1"/>
        <v>0</v>
      </c>
      <c r="U49" s="90" t="e">
        <f t="shared" si="3"/>
        <v>#N/A</v>
      </c>
      <c r="V49" s="88"/>
      <c r="W49" s="88"/>
      <c r="X49" s="88"/>
    </row>
    <row r="50" spans="1:24" x14ac:dyDescent="0.25">
      <c r="E50" s="88"/>
      <c r="F50" s="88"/>
      <c r="G50" s="88"/>
      <c r="H50" s="88"/>
      <c r="I50" s="88"/>
      <c r="J50" s="88"/>
      <c r="K50" s="126" t="str">
        <f t="shared" si="2"/>
        <v>N</v>
      </c>
      <c r="M50" s="88"/>
      <c r="N50" s="88"/>
      <c r="O50" s="88"/>
      <c r="P50" s="88"/>
      <c r="Q50" s="94"/>
      <c r="R50" s="94"/>
      <c r="S50" s="88"/>
      <c r="T50" s="90">
        <f t="shared" si="1"/>
        <v>0</v>
      </c>
      <c r="U50" s="90" t="e">
        <f t="shared" si="3"/>
        <v>#N/A</v>
      </c>
      <c r="V50" s="88"/>
      <c r="W50" s="88"/>
      <c r="X50" s="88"/>
    </row>
    <row r="51" spans="1:24" x14ac:dyDescent="0.25">
      <c r="E51" s="88"/>
      <c r="F51" s="88"/>
      <c r="G51" s="88"/>
      <c r="H51" s="88"/>
      <c r="I51" s="88"/>
      <c r="J51" s="88"/>
      <c r="K51" s="126" t="str">
        <f t="shared" si="2"/>
        <v>N</v>
      </c>
      <c r="M51" s="88"/>
      <c r="N51" s="88"/>
      <c r="O51" s="88"/>
      <c r="P51" s="88"/>
      <c r="Q51" s="94"/>
      <c r="R51" s="94"/>
      <c r="S51" s="88"/>
      <c r="T51" s="90">
        <f t="shared" si="1"/>
        <v>0</v>
      </c>
      <c r="U51" s="90" t="e">
        <f t="shared" si="3"/>
        <v>#N/A</v>
      </c>
      <c r="V51" s="88"/>
      <c r="W51" s="88"/>
      <c r="X51" s="88"/>
    </row>
    <row r="52" spans="1:24" x14ac:dyDescent="0.25">
      <c r="E52" s="88"/>
      <c r="F52" s="88"/>
      <c r="G52" s="88"/>
      <c r="H52" s="88"/>
      <c r="I52" s="88"/>
      <c r="J52" s="88"/>
      <c r="K52" s="126" t="str">
        <f t="shared" si="2"/>
        <v>N</v>
      </c>
      <c r="M52" s="88"/>
      <c r="N52" s="88"/>
      <c r="O52" s="88"/>
      <c r="P52" s="88"/>
      <c r="Q52" s="94"/>
      <c r="R52" s="94"/>
      <c r="S52" s="88"/>
      <c r="T52" s="90">
        <f t="shared" si="1"/>
        <v>0</v>
      </c>
      <c r="U52" s="90" t="e">
        <f t="shared" si="3"/>
        <v>#N/A</v>
      </c>
      <c r="V52" s="88"/>
      <c r="W52" s="88"/>
      <c r="X52" s="88"/>
    </row>
    <row r="53" spans="1:24" x14ac:dyDescent="0.25">
      <c r="A53" s="151"/>
      <c r="B53" s="151"/>
      <c r="C53" s="151"/>
      <c r="E53" s="88"/>
      <c r="F53" s="88"/>
      <c r="G53" s="88"/>
      <c r="H53" s="88"/>
      <c r="I53" s="88"/>
      <c r="J53" s="88"/>
      <c r="K53" s="126" t="str">
        <f t="shared" si="2"/>
        <v>N</v>
      </c>
      <c r="M53" s="88"/>
      <c r="N53" s="88"/>
      <c r="O53" s="88"/>
      <c r="P53" s="88"/>
      <c r="Q53" s="94"/>
      <c r="R53" s="94"/>
      <c r="S53" s="88"/>
      <c r="T53" s="90">
        <f t="shared" si="1"/>
        <v>0</v>
      </c>
      <c r="U53" s="90" t="e">
        <f t="shared" si="3"/>
        <v>#N/A</v>
      </c>
      <c r="V53" s="88"/>
      <c r="W53" s="88"/>
      <c r="X53" s="88"/>
    </row>
    <row r="54" spans="1:24" x14ac:dyDescent="0.25">
      <c r="A54" s="151"/>
      <c r="B54" s="151"/>
      <c r="C54" s="151"/>
      <c r="E54" s="88"/>
      <c r="F54" s="88"/>
      <c r="G54" s="88"/>
      <c r="H54" s="88"/>
      <c r="I54" s="88"/>
      <c r="J54" s="88"/>
      <c r="K54" s="126" t="str">
        <f t="shared" si="2"/>
        <v>N</v>
      </c>
      <c r="M54" s="88"/>
      <c r="N54" s="88"/>
      <c r="O54" s="88"/>
      <c r="P54" s="88"/>
      <c r="Q54" s="94"/>
      <c r="R54" s="94"/>
      <c r="S54" s="88"/>
      <c r="T54" s="90">
        <f t="shared" si="1"/>
        <v>0</v>
      </c>
      <c r="U54" s="90" t="e">
        <f t="shared" si="3"/>
        <v>#N/A</v>
      </c>
      <c r="V54" s="88"/>
      <c r="W54" s="88"/>
      <c r="X54" s="88"/>
    </row>
    <row r="55" spans="1:24" x14ac:dyDescent="0.25">
      <c r="A55" s="152"/>
      <c r="B55" s="152"/>
      <c r="C55" s="152"/>
      <c r="E55" s="88"/>
      <c r="F55" s="88"/>
      <c r="G55" s="88"/>
      <c r="H55" s="88"/>
      <c r="I55" s="88"/>
      <c r="J55" s="88"/>
      <c r="K55" s="126" t="str">
        <f t="shared" si="2"/>
        <v>N</v>
      </c>
      <c r="M55" s="88"/>
      <c r="N55" s="88"/>
      <c r="O55" s="88"/>
      <c r="P55" s="88"/>
      <c r="Q55" s="94"/>
      <c r="R55" s="94"/>
      <c r="S55" s="88"/>
      <c r="T55" s="90">
        <f t="shared" si="1"/>
        <v>0</v>
      </c>
      <c r="U55" s="90" t="e">
        <f t="shared" si="3"/>
        <v>#N/A</v>
      </c>
      <c r="V55" s="88"/>
      <c r="W55" s="88"/>
      <c r="X55" s="88"/>
    </row>
    <row r="56" spans="1:24" x14ac:dyDescent="0.25">
      <c r="A56" s="151"/>
      <c r="B56" s="151"/>
      <c r="C56" s="151"/>
      <c r="E56" s="88"/>
      <c r="F56" s="88"/>
      <c r="G56" s="88"/>
      <c r="H56" s="88"/>
      <c r="I56" s="88"/>
      <c r="J56" s="88"/>
      <c r="K56" s="126" t="str">
        <f t="shared" si="2"/>
        <v>N</v>
      </c>
      <c r="M56" s="88"/>
      <c r="N56" s="88"/>
      <c r="O56" s="88"/>
      <c r="P56" s="88"/>
      <c r="Q56" s="94"/>
      <c r="R56" s="94"/>
      <c r="S56" s="88"/>
      <c r="T56" s="90">
        <f t="shared" si="1"/>
        <v>0</v>
      </c>
      <c r="U56" s="90" t="e">
        <f t="shared" si="3"/>
        <v>#N/A</v>
      </c>
      <c r="V56" s="88"/>
      <c r="W56" s="88"/>
      <c r="X56" s="88"/>
    </row>
    <row r="57" spans="1:24" x14ac:dyDescent="0.25">
      <c r="A57" s="151"/>
      <c r="B57" s="151"/>
      <c r="C57" s="151"/>
      <c r="D57" s="153"/>
      <c r="E57" s="88"/>
      <c r="F57" s="88"/>
      <c r="G57" s="88"/>
      <c r="H57" s="88"/>
      <c r="I57" s="88"/>
      <c r="J57" s="88"/>
      <c r="K57" s="126" t="str">
        <f t="shared" ref="K57:K88" si="4">IF(AND(G57="APSC",H57="Undergrad",I57&lt;&gt;"N/A"),"Y","N")</f>
        <v>N</v>
      </c>
      <c r="M57" s="88"/>
      <c r="N57" s="88"/>
      <c r="O57" s="88"/>
      <c r="P57" s="88"/>
      <c r="Q57" s="94"/>
      <c r="R57" s="94"/>
      <c r="S57" s="88"/>
      <c r="T57" s="90">
        <f t="shared" si="1"/>
        <v>0</v>
      </c>
      <c r="U57" s="90" t="e">
        <f t="shared" si="3"/>
        <v>#N/A</v>
      </c>
      <c r="V57" s="88"/>
      <c r="W57" s="88"/>
      <c r="X57" s="88"/>
    </row>
    <row r="58" spans="1:24" x14ac:dyDescent="0.25">
      <c r="A58" s="151"/>
      <c r="B58" s="152"/>
      <c r="C58" s="152"/>
      <c r="D58" s="154"/>
      <c r="E58" s="88"/>
      <c r="F58" s="88"/>
      <c r="G58" s="88"/>
      <c r="H58" s="88"/>
      <c r="I58" s="88"/>
      <c r="J58" s="88"/>
      <c r="K58" s="126" t="str">
        <f t="shared" si="4"/>
        <v>N</v>
      </c>
      <c r="M58" s="88"/>
      <c r="N58" s="88"/>
      <c r="O58" s="88"/>
      <c r="P58" s="88"/>
      <c r="Q58" s="94"/>
      <c r="R58" s="94"/>
      <c r="S58" s="88"/>
      <c r="T58" s="90">
        <f t="shared" si="1"/>
        <v>0</v>
      </c>
      <c r="U58" s="90" t="e">
        <f t="shared" si="3"/>
        <v>#N/A</v>
      </c>
      <c r="V58" s="88"/>
      <c r="W58" s="88"/>
      <c r="X58" s="88"/>
    </row>
    <row r="59" spans="1:24" x14ac:dyDescent="0.25">
      <c r="A59" s="151"/>
      <c r="B59" s="151"/>
      <c r="C59" s="151"/>
      <c r="D59" s="154"/>
      <c r="E59" s="88"/>
      <c r="F59" s="88"/>
      <c r="G59" s="88"/>
      <c r="H59" s="88"/>
      <c r="I59" s="88"/>
      <c r="J59" s="88"/>
      <c r="K59" s="126" t="str">
        <f t="shared" si="4"/>
        <v>N</v>
      </c>
      <c r="M59" s="88"/>
      <c r="N59" s="88"/>
      <c r="O59" s="88"/>
      <c r="P59" s="88"/>
      <c r="Q59" s="94"/>
      <c r="R59" s="94"/>
      <c r="S59" s="88"/>
      <c r="T59" s="90">
        <f t="shared" si="1"/>
        <v>0</v>
      </c>
      <c r="U59" s="90" t="e">
        <f t="shared" si="3"/>
        <v>#N/A</v>
      </c>
      <c r="V59" s="88"/>
      <c r="W59" s="88"/>
      <c r="X59" s="88"/>
    </row>
    <row r="60" spans="1:24" x14ac:dyDescent="0.25">
      <c r="A60" s="155"/>
      <c r="B60" s="154"/>
      <c r="C60" s="154"/>
      <c r="D60" s="154"/>
      <c r="E60" s="88"/>
      <c r="F60" s="88"/>
      <c r="G60" s="88"/>
      <c r="H60" s="88"/>
      <c r="I60" s="88"/>
      <c r="J60" s="88"/>
      <c r="K60" s="126" t="str">
        <f t="shared" si="4"/>
        <v>N</v>
      </c>
      <c r="M60" s="88"/>
      <c r="N60" s="88"/>
      <c r="O60" s="88"/>
      <c r="P60" s="88"/>
      <c r="Q60" s="94"/>
      <c r="R60" s="94"/>
      <c r="S60" s="88"/>
      <c r="T60" s="90">
        <f t="shared" si="1"/>
        <v>0</v>
      </c>
      <c r="U60" s="90" t="e">
        <f t="shared" si="3"/>
        <v>#N/A</v>
      </c>
      <c r="V60" s="88"/>
      <c r="W60" s="88"/>
      <c r="X60" s="88"/>
    </row>
    <row r="61" spans="1:24" x14ac:dyDescent="0.25">
      <c r="A61" s="156"/>
      <c r="B61" s="154"/>
      <c r="C61" s="154"/>
      <c r="D61" s="154"/>
      <c r="E61" s="88"/>
      <c r="F61" s="88"/>
      <c r="G61" s="88"/>
      <c r="H61" s="88"/>
      <c r="I61" s="88"/>
      <c r="J61" s="88"/>
      <c r="K61" s="126" t="str">
        <f t="shared" si="4"/>
        <v>N</v>
      </c>
      <c r="M61" s="88"/>
      <c r="N61" s="88"/>
      <c r="O61" s="88"/>
      <c r="P61" s="88"/>
      <c r="Q61" s="94"/>
      <c r="R61" s="94"/>
      <c r="S61" s="88"/>
      <c r="T61" s="90">
        <f t="shared" si="1"/>
        <v>0</v>
      </c>
      <c r="U61" s="90" t="e">
        <f t="shared" si="3"/>
        <v>#N/A</v>
      </c>
      <c r="V61" s="88"/>
      <c r="W61" s="88"/>
      <c r="X61" s="88"/>
    </row>
    <row r="62" spans="1:24" x14ac:dyDescent="0.25">
      <c r="A62" s="155"/>
      <c r="B62" s="155"/>
      <c r="C62" s="154"/>
      <c r="D62" s="154"/>
      <c r="E62" s="88"/>
      <c r="F62" s="88"/>
      <c r="G62" s="88"/>
      <c r="H62" s="88"/>
      <c r="I62" s="88"/>
      <c r="J62" s="88"/>
      <c r="K62" s="126" t="str">
        <f t="shared" si="4"/>
        <v>N</v>
      </c>
      <c r="M62" s="88"/>
      <c r="N62" s="88"/>
      <c r="O62" s="88"/>
      <c r="P62" s="88"/>
      <c r="Q62" s="94"/>
      <c r="R62" s="94"/>
      <c r="S62" s="88"/>
      <c r="T62" s="90">
        <f t="shared" si="1"/>
        <v>0</v>
      </c>
      <c r="U62" s="90" t="e">
        <f t="shared" si="3"/>
        <v>#N/A</v>
      </c>
      <c r="V62" s="88"/>
      <c r="W62" s="88"/>
      <c r="X62" s="88"/>
    </row>
    <row r="63" spans="1:24" x14ac:dyDescent="0.25">
      <c r="A63" s="155"/>
      <c r="B63" s="155"/>
      <c r="C63" s="154"/>
      <c r="D63" s="154"/>
      <c r="E63" s="88"/>
      <c r="F63" s="88"/>
      <c r="G63" s="88"/>
      <c r="H63" s="88"/>
      <c r="I63" s="88"/>
      <c r="J63" s="88"/>
      <c r="K63" s="126" t="str">
        <f t="shared" si="4"/>
        <v>N</v>
      </c>
      <c r="M63" s="88"/>
      <c r="N63" s="88"/>
      <c r="O63" s="88"/>
      <c r="P63" s="88"/>
      <c r="Q63" s="94"/>
      <c r="R63" s="94"/>
      <c r="S63" s="88"/>
      <c r="T63" s="90">
        <f t="shared" si="1"/>
        <v>0</v>
      </c>
      <c r="U63" s="90" t="e">
        <f t="shared" si="3"/>
        <v>#N/A</v>
      </c>
      <c r="V63" s="88"/>
      <c r="W63" s="88"/>
      <c r="X63" s="88"/>
    </row>
    <row r="64" spans="1:24" x14ac:dyDescent="0.25">
      <c r="A64" s="155"/>
      <c r="B64" s="155"/>
      <c r="C64" s="154"/>
      <c r="D64" s="154"/>
      <c r="E64" s="88"/>
      <c r="F64" s="88"/>
      <c r="G64" s="88"/>
      <c r="H64" s="88"/>
      <c r="I64" s="88"/>
      <c r="J64" s="88"/>
      <c r="K64" s="126" t="str">
        <f t="shared" si="4"/>
        <v>N</v>
      </c>
      <c r="M64" s="88"/>
      <c r="N64" s="88"/>
      <c r="O64" s="88"/>
      <c r="P64" s="88"/>
      <c r="Q64" s="94"/>
      <c r="R64" s="94"/>
      <c r="S64" s="88"/>
      <c r="T64" s="90">
        <f t="shared" si="1"/>
        <v>0</v>
      </c>
      <c r="U64" s="90" t="e">
        <f t="shared" si="3"/>
        <v>#N/A</v>
      </c>
      <c r="V64" s="88"/>
      <c r="W64" s="88"/>
      <c r="X64" s="88"/>
    </row>
    <row r="65" spans="1:24" x14ac:dyDescent="0.25">
      <c r="A65" s="155"/>
      <c r="B65" s="155"/>
      <c r="C65" s="154"/>
      <c r="D65" s="154"/>
      <c r="E65" s="88"/>
      <c r="F65" s="88"/>
      <c r="G65" s="88"/>
      <c r="H65" s="88"/>
      <c r="I65" s="88"/>
      <c r="J65" s="88"/>
      <c r="K65" s="126" t="str">
        <f t="shared" si="4"/>
        <v>N</v>
      </c>
      <c r="M65" s="88"/>
      <c r="N65" s="88"/>
      <c r="O65" s="88"/>
      <c r="P65" s="88"/>
      <c r="Q65" s="94"/>
      <c r="R65" s="94"/>
      <c r="S65" s="88"/>
      <c r="T65" s="90">
        <f t="shared" si="1"/>
        <v>0</v>
      </c>
      <c r="U65" s="90" t="e">
        <f t="shared" si="3"/>
        <v>#N/A</v>
      </c>
      <c r="V65" s="88"/>
      <c r="W65" s="88"/>
      <c r="X65" s="88"/>
    </row>
    <row r="66" spans="1:24" x14ac:dyDescent="0.25">
      <c r="A66" s="155"/>
      <c r="B66" s="155"/>
      <c r="C66" s="154"/>
      <c r="D66" s="154"/>
      <c r="E66" s="88"/>
      <c r="F66" s="88"/>
      <c r="G66" s="88"/>
      <c r="H66" s="88"/>
      <c r="I66" s="88"/>
      <c r="J66" s="88"/>
      <c r="K66" s="126" t="str">
        <f t="shared" si="4"/>
        <v>N</v>
      </c>
      <c r="M66" s="88"/>
      <c r="N66" s="88"/>
      <c r="O66" s="88"/>
      <c r="P66" s="88"/>
      <c r="Q66" s="94"/>
      <c r="R66" s="94"/>
      <c r="S66" s="88"/>
      <c r="T66" s="90">
        <f t="shared" si="1"/>
        <v>0</v>
      </c>
      <c r="U66" s="90" t="e">
        <f t="shared" si="3"/>
        <v>#N/A</v>
      </c>
      <c r="V66" s="88"/>
      <c r="W66" s="88"/>
      <c r="X66" s="88"/>
    </row>
    <row r="67" spans="1:24" x14ac:dyDescent="0.25">
      <c r="A67" s="155"/>
      <c r="B67" s="155"/>
      <c r="C67" s="154"/>
      <c r="D67" s="154"/>
      <c r="E67" s="88"/>
      <c r="F67" s="88"/>
      <c r="G67" s="88"/>
      <c r="H67" s="88"/>
      <c r="I67" s="88"/>
      <c r="J67" s="88"/>
      <c r="K67" s="126" t="str">
        <f t="shared" si="4"/>
        <v>N</v>
      </c>
      <c r="M67" s="88"/>
      <c r="N67" s="88"/>
      <c r="O67" s="88"/>
      <c r="P67" s="88"/>
      <c r="Q67" s="94"/>
      <c r="R67" s="94"/>
      <c r="S67" s="88"/>
      <c r="T67" s="90">
        <f t="shared" si="1"/>
        <v>0</v>
      </c>
      <c r="U67" s="90" t="e">
        <f t="shared" ref="U67:U98" si="5">T67*VLOOKUP(S67,$A$40:$B$46,2,FALSE)</f>
        <v>#N/A</v>
      </c>
      <c r="V67" s="88"/>
      <c r="W67" s="88"/>
      <c r="X67" s="88"/>
    </row>
    <row r="68" spans="1:24" x14ac:dyDescent="0.25">
      <c r="A68" s="155"/>
      <c r="B68" s="155"/>
      <c r="C68" s="154"/>
      <c r="D68" s="154"/>
      <c r="E68" s="88"/>
      <c r="F68" s="88"/>
      <c r="G68" s="88"/>
      <c r="H68" s="88"/>
      <c r="I68" s="88"/>
      <c r="J68" s="88"/>
      <c r="K68" s="126" t="str">
        <f t="shared" si="4"/>
        <v>N</v>
      </c>
      <c r="M68" s="88"/>
      <c r="N68" s="88"/>
      <c r="O68" s="88"/>
      <c r="P68" s="88"/>
      <c r="Q68" s="94"/>
      <c r="R68" s="94"/>
      <c r="S68" s="88"/>
      <c r="T68" s="90">
        <f t="shared" ref="T68:T107" si="6">P68*Q68+R68</f>
        <v>0</v>
      </c>
      <c r="U68" s="90" t="e">
        <f t="shared" si="5"/>
        <v>#N/A</v>
      </c>
      <c r="V68" s="88"/>
      <c r="W68" s="88"/>
      <c r="X68" s="88"/>
    </row>
    <row r="69" spans="1:24" x14ac:dyDescent="0.25">
      <c r="A69" s="155"/>
      <c r="B69" s="155"/>
      <c r="C69" s="154"/>
      <c r="D69" s="154"/>
      <c r="E69" s="88"/>
      <c r="F69" s="88"/>
      <c r="G69" s="88"/>
      <c r="H69" s="88"/>
      <c r="I69" s="88"/>
      <c r="J69" s="88"/>
      <c r="K69" s="126" t="str">
        <f t="shared" si="4"/>
        <v>N</v>
      </c>
      <c r="M69" s="88"/>
      <c r="N69" s="88"/>
      <c r="O69" s="88"/>
      <c r="P69" s="88"/>
      <c r="Q69" s="94"/>
      <c r="R69" s="94"/>
      <c r="S69" s="88"/>
      <c r="T69" s="90">
        <f t="shared" si="6"/>
        <v>0</v>
      </c>
      <c r="U69" s="90" t="e">
        <f t="shared" si="5"/>
        <v>#N/A</v>
      </c>
      <c r="V69" s="88"/>
      <c r="W69" s="88"/>
      <c r="X69" s="88"/>
    </row>
    <row r="70" spans="1:24" x14ac:dyDescent="0.25">
      <c r="A70" s="155"/>
      <c r="B70" s="155"/>
      <c r="C70" s="154"/>
      <c r="D70" s="154"/>
      <c r="E70" s="88"/>
      <c r="F70" s="88"/>
      <c r="G70" s="88"/>
      <c r="H70" s="88"/>
      <c r="I70" s="88"/>
      <c r="J70" s="88"/>
      <c r="K70" s="126" t="str">
        <f t="shared" si="4"/>
        <v>N</v>
      </c>
      <c r="M70" s="88"/>
      <c r="N70" s="88"/>
      <c r="O70" s="88"/>
      <c r="P70" s="88"/>
      <c r="Q70" s="94"/>
      <c r="R70" s="94"/>
      <c r="S70" s="88"/>
      <c r="T70" s="90">
        <f t="shared" si="6"/>
        <v>0</v>
      </c>
      <c r="U70" s="90" t="e">
        <f t="shared" si="5"/>
        <v>#N/A</v>
      </c>
      <c r="V70" s="88"/>
      <c r="W70" s="88"/>
      <c r="X70" s="88"/>
    </row>
    <row r="71" spans="1:24" x14ac:dyDescent="0.25">
      <c r="A71" s="155"/>
      <c r="B71" s="155"/>
      <c r="C71" s="154"/>
      <c r="D71" s="154"/>
      <c r="E71" s="88"/>
      <c r="F71" s="88"/>
      <c r="G71" s="88"/>
      <c r="H71" s="88"/>
      <c r="I71" s="88"/>
      <c r="J71" s="88"/>
      <c r="K71" s="126" t="str">
        <f t="shared" si="4"/>
        <v>N</v>
      </c>
      <c r="M71" s="88"/>
      <c r="N71" s="88"/>
      <c r="O71" s="88"/>
      <c r="P71" s="88"/>
      <c r="Q71" s="94"/>
      <c r="R71" s="94"/>
      <c r="S71" s="88"/>
      <c r="T71" s="90">
        <f t="shared" si="6"/>
        <v>0</v>
      </c>
      <c r="U71" s="90" t="e">
        <f t="shared" si="5"/>
        <v>#N/A</v>
      </c>
      <c r="V71" s="88"/>
      <c r="W71" s="88"/>
      <c r="X71" s="88"/>
    </row>
    <row r="72" spans="1:24" x14ac:dyDescent="0.25">
      <c r="A72" s="155"/>
      <c r="B72" s="155"/>
      <c r="C72" s="154"/>
      <c r="D72" s="154"/>
      <c r="E72" s="88"/>
      <c r="F72" s="88"/>
      <c r="G72" s="88"/>
      <c r="H72" s="88"/>
      <c r="I72" s="88"/>
      <c r="J72" s="88"/>
      <c r="K72" s="126" t="str">
        <f t="shared" si="4"/>
        <v>N</v>
      </c>
      <c r="M72" s="88"/>
      <c r="N72" s="88"/>
      <c r="O72" s="88"/>
      <c r="P72" s="88"/>
      <c r="Q72" s="94"/>
      <c r="R72" s="94"/>
      <c r="S72" s="88"/>
      <c r="T72" s="90">
        <f t="shared" si="6"/>
        <v>0</v>
      </c>
      <c r="U72" s="90" t="e">
        <f t="shared" si="5"/>
        <v>#N/A</v>
      </c>
      <c r="V72" s="88"/>
      <c r="W72" s="88"/>
      <c r="X72" s="88"/>
    </row>
    <row r="73" spans="1:24" x14ac:dyDescent="0.25">
      <c r="A73" s="155"/>
      <c r="B73" s="155"/>
      <c r="C73" s="154"/>
      <c r="D73" s="154"/>
      <c r="E73" s="88"/>
      <c r="F73" s="88"/>
      <c r="G73" s="88"/>
      <c r="H73" s="88"/>
      <c r="I73" s="88"/>
      <c r="J73" s="88"/>
      <c r="K73" s="126" t="str">
        <f t="shared" si="4"/>
        <v>N</v>
      </c>
      <c r="M73" s="88"/>
      <c r="N73" s="88"/>
      <c r="O73" s="88"/>
      <c r="P73" s="88"/>
      <c r="Q73" s="94"/>
      <c r="R73" s="94"/>
      <c r="S73" s="88"/>
      <c r="T73" s="90">
        <f t="shared" si="6"/>
        <v>0</v>
      </c>
      <c r="U73" s="90" t="e">
        <f t="shared" si="5"/>
        <v>#N/A</v>
      </c>
      <c r="V73" s="88"/>
      <c r="W73" s="88"/>
      <c r="X73" s="88"/>
    </row>
    <row r="74" spans="1:24" x14ac:dyDescent="0.25">
      <c r="E74" s="88"/>
      <c r="F74" s="88"/>
      <c r="G74" s="88"/>
      <c r="H74" s="88"/>
      <c r="I74" s="88"/>
      <c r="J74" s="88"/>
      <c r="K74" s="126" t="str">
        <f t="shared" si="4"/>
        <v>N</v>
      </c>
      <c r="M74" s="88"/>
      <c r="N74" s="88"/>
      <c r="O74" s="88"/>
      <c r="P74" s="88"/>
      <c r="Q74" s="94"/>
      <c r="R74" s="94"/>
      <c r="S74" s="88"/>
      <c r="T74" s="90">
        <f t="shared" si="6"/>
        <v>0</v>
      </c>
      <c r="U74" s="90" t="e">
        <f t="shared" si="5"/>
        <v>#N/A</v>
      </c>
      <c r="V74" s="88"/>
      <c r="W74" s="88"/>
      <c r="X74" s="88"/>
    </row>
    <row r="75" spans="1:24" x14ac:dyDescent="0.25">
      <c r="E75" s="88"/>
      <c r="F75" s="88"/>
      <c r="G75" s="88"/>
      <c r="H75" s="88"/>
      <c r="I75" s="88"/>
      <c r="J75" s="88"/>
      <c r="K75" s="126" t="str">
        <f t="shared" si="4"/>
        <v>N</v>
      </c>
      <c r="M75" s="88"/>
      <c r="N75" s="88"/>
      <c r="O75" s="88"/>
      <c r="P75" s="88"/>
      <c r="Q75" s="94"/>
      <c r="R75" s="94"/>
      <c r="S75" s="88"/>
      <c r="T75" s="90">
        <f t="shared" si="6"/>
        <v>0</v>
      </c>
      <c r="U75" s="90" t="e">
        <f t="shared" si="5"/>
        <v>#N/A</v>
      </c>
      <c r="V75" s="88"/>
      <c r="W75" s="88"/>
      <c r="X75" s="88"/>
    </row>
    <row r="76" spans="1:24" x14ac:dyDescent="0.25">
      <c r="E76" s="88"/>
      <c r="F76" s="88"/>
      <c r="G76" s="88"/>
      <c r="H76" s="88"/>
      <c r="I76" s="88"/>
      <c r="J76" s="88"/>
      <c r="K76" s="126" t="str">
        <f t="shared" si="4"/>
        <v>N</v>
      </c>
      <c r="M76" s="88"/>
      <c r="N76" s="88"/>
      <c r="O76" s="88"/>
      <c r="P76" s="88"/>
      <c r="Q76" s="94"/>
      <c r="R76" s="94"/>
      <c r="S76" s="88"/>
      <c r="T76" s="90">
        <f t="shared" si="6"/>
        <v>0</v>
      </c>
      <c r="U76" s="90" t="e">
        <f t="shared" si="5"/>
        <v>#N/A</v>
      </c>
      <c r="V76" s="88"/>
      <c r="W76" s="88"/>
      <c r="X76" s="88"/>
    </row>
    <row r="77" spans="1:24" x14ac:dyDescent="0.25">
      <c r="E77" s="88"/>
      <c r="F77" s="88"/>
      <c r="G77" s="88"/>
      <c r="H77" s="88"/>
      <c r="I77" s="88"/>
      <c r="J77" s="88"/>
      <c r="K77" s="126" t="str">
        <f t="shared" si="4"/>
        <v>N</v>
      </c>
      <c r="M77" s="88"/>
      <c r="N77" s="88"/>
      <c r="O77" s="88"/>
      <c r="P77" s="88"/>
      <c r="Q77" s="94"/>
      <c r="R77" s="94"/>
      <c r="S77" s="88"/>
      <c r="T77" s="90">
        <f t="shared" si="6"/>
        <v>0</v>
      </c>
      <c r="U77" s="90" t="e">
        <f t="shared" si="5"/>
        <v>#N/A</v>
      </c>
      <c r="V77" s="88"/>
      <c r="W77" s="88"/>
      <c r="X77" s="88"/>
    </row>
    <row r="78" spans="1:24" x14ac:dyDescent="0.25">
      <c r="E78" s="88"/>
      <c r="F78" s="88"/>
      <c r="G78" s="88"/>
      <c r="H78" s="88"/>
      <c r="I78" s="88"/>
      <c r="J78" s="88"/>
      <c r="K78" s="126" t="str">
        <f t="shared" si="4"/>
        <v>N</v>
      </c>
      <c r="M78" s="88"/>
      <c r="N78" s="88"/>
      <c r="O78" s="88"/>
      <c r="P78" s="88"/>
      <c r="Q78" s="94"/>
      <c r="R78" s="94"/>
      <c r="S78" s="88"/>
      <c r="T78" s="90">
        <f t="shared" si="6"/>
        <v>0</v>
      </c>
      <c r="U78" s="90" t="e">
        <f t="shared" si="5"/>
        <v>#N/A</v>
      </c>
      <c r="V78" s="88"/>
      <c r="W78" s="88"/>
      <c r="X78" s="88"/>
    </row>
    <row r="79" spans="1:24" x14ac:dyDescent="0.25">
      <c r="E79" s="88"/>
      <c r="F79" s="88"/>
      <c r="G79" s="88"/>
      <c r="H79" s="88"/>
      <c r="I79" s="88"/>
      <c r="J79" s="88"/>
      <c r="K79" s="126" t="str">
        <f t="shared" si="4"/>
        <v>N</v>
      </c>
      <c r="M79" s="88"/>
      <c r="N79" s="88"/>
      <c r="O79" s="88"/>
      <c r="P79" s="88"/>
      <c r="Q79" s="94"/>
      <c r="R79" s="94"/>
      <c r="S79" s="88"/>
      <c r="T79" s="90">
        <f t="shared" si="6"/>
        <v>0</v>
      </c>
      <c r="U79" s="90" t="e">
        <f t="shared" si="5"/>
        <v>#N/A</v>
      </c>
      <c r="V79" s="88"/>
      <c r="W79" s="88"/>
      <c r="X79" s="88"/>
    </row>
    <row r="80" spans="1:24" x14ac:dyDescent="0.25">
      <c r="E80" s="88"/>
      <c r="F80" s="88"/>
      <c r="G80" s="88"/>
      <c r="H80" s="88"/>
      <c r="I80" s="88"/>
      <c r="J80" s="88"/>
      <c r="K80" s="126" t="str">
        <f t="shared" si="4"/>
        <v>N</v>
      </c>
      <c r="M80" s="88"/>
      <c r="N80" s="88"/>
      <c r="O80" s="88"/>
      <c r="P80" s="88"/>
      <c r="Q80" s="94"/>
      <c r="R80" s="94"/>
      <c r="S80" s="88"/>
      <c r="T80" s="90">
        <f t="shared" si="6"/>
        <v>0</v>
      </c>
      <c r="U80" s="90" t="e">
        <f t="shared" si="5"/>
        <v>#N/A</v>
      </c>
      <c r="V80" s="88"/>
      <c r="W80" s="88"/>
      <c r="X80" s="88"/>
    </row>
    <row r="81" spans="5:24" x14ac:dyDescent="0.25">
      <c r="E81" s="88"/>
      <c r="F81" s="88"/>
      <c r="G81" s="88"/>
      <c r="H81" s="88"/>
      <c r="I81" s="88"/>
      <c r="J81" s="88"/>
      <c r="K81" s="126" t="str">
        <f t="shared" si="4"/>
        <v>N</v>
      </c>
      <c r="M81" s="88"/>
      <c r="N81" s="88"/>
      <c r="O81" s="88"/>
      <c r="P81" s="88"/>
      <c r="Q81" s="94"/>
      <c r="R81" s="94"/>
      <c r="S81" s="88"/>
      <c r="T81" s="90">
        <f t="shared" si="6"/>
        <v>0</v>
      </c>
      <c r="U81" s="90" t="e">
        <f t="shared" si="5"/>
        <v>#N/A</v>
      </c>
      <c r="V81" s="88"/>
      <c r="W81" s="88"/>
      <c r="X81" s="88"/>
    </row>
    <row r="82" spans="5:24" x14ac:dyDescent="0.25">
      <c r="E82" s="88"/>
      <c r="F82" s="88"/>
      <c r="G82" s="88"/>
      <c r="H82" s="88"/>
      <c r="I82" s="88"/>
      <c r="J82" s="88"/>
      <c r="K82" s="126" t="str">
        <f t="shared" si="4"/>
        <v>N</v>
      </c>
      <c r="M82" s="88"/>
      <c r="N82" s="88"/>
      <c r="O82" s="88"/>
      <c r="P82" s="88"/>
      <c r="Q82" s="94"/>
      <c r="R82" s="94"/>
      <c r="S82" s="88"/>
      <c r="T82" s="90">
        <f t="shared" si="6"/>
        <v>0</v>
      </c>
      <c r="U82" s="90" t="e">
        <f t="shared" si="5"/>
        <v>#N/A</v>
      </c>
      <c r="V82" s="88"/>
      <c r="W82" s="88"/>
      <c r="X82" s="88"/>
    </row>
    <row r="83" spans="5:24" x14ac:dyDescent="0.25">
      <c r="E83" s="88"/>
      <c r="F83" s="88"/>
      <c r="G83" s="88"/>
      <c r="H83" s="88"/>
      <c r="I83" s="88"/>
      <c r="J83" s="88"/>
      <c r="K83" s="126" t="str">
        <f t="shared" si="4"/>
        <v>N</v>
      </c>
      <c r="M83" s="88"/>
      <c r="N83" s="88"/>
      <c r="O83" s="88"/>
      <c r="P83" s="88"/>
      <c r="Q83" s="94"/>
      <c r="R83" s="94"/>
      <c r="S83" s="88"/>
      <c r="T83" s="90">
        <f t="shared" si="6"/>
        <v>0</v>
      </c>
      <c r="U83" s="90" t="e">
        <f t="shared" si="5"/>
        <v>#N/A</v>
      </c>
      <c r="V83" s="88"/>
      <c r="W83" s="88"/>
      <c r="X83" s="88"/>
    </row>
    <row r="84" spans="5:24" x14ac:dyDescent="0.25">
      <c r="E84" s="88"/>
      <c r="F84" s="88"/>
      <c r="G84" s="88"/>
      <c r="H84" s="88"/>
      <c r="I84" s="88"/>
      <c r="J84" s="88"/>
      <c r="K84" s="126" t="str">
        <f t="shared" si="4"/>
        <v>N</v>
      </c>
      <c r="M84" s="88"/>
      <c r="N84" s="88"/>
      <c r="O84" s="88"/>
      <c r="P84" s="88"/>
      <c r="Q84" s="94"/>
      <c r="R84" s="94"/>
      <c r="S84" s="88"/>
      <c r="T84" s="90">
        <f t="shared" si="6"/>
        <v>0</v>
      </c>
      <c r="U84" s="90" t="e">
        <f t="shared" si="5"/>
        <v>#N/A</v>
      </c>
      <c r="V84" s="88"/>
      <c r="W84" s="88"/>
      <c r="X84" s="88"/>
    </row>
    <row r="85" spans="5:24" x14ac:dyDescent="0.25">
      <c r="E85" s="88"/>
      <c r="F85" s="88"/>
      <c r="G85" s="88"/>
      <c r="H85" s="88"/>
      <c r="I85" s="88"/>
      <c r="J85" s="88"/>
      <c r="K85" s="126" t="str">
        <f t="shared" si="4"/>
        <v>N</v>
      </c>
      <c r="M85" s="88"/>
      <c r="N85" s="88"/>
      <c r="O85" s="88"/>
      <c r="P85" s="88"/>
      <c r="Q85" s="94"/>
      <c r="R85" s="94"/>
      <c r="S85" s="88"/>
      <c r="T85" s="90">
        <f t="shared" si="6"/>
        <v>0</v>
      </c>
      <c r="U85" s="90" t="e">
        <f t="shared" si="5"/>
        <v>#N/A</v>
      </c>
      <c r="V85" s="88"/>
      <c r="W85" s="88"/>
      <c r="X85" s="88"/>
    </row>
    <row r="86" spans="5:24" x14ac:dyDescent="0.25">
      <c r="E86" s="88"/>
      <c r="F86" s="88"/>
      <c r="G86" s="88"/>
      <c r="H86" s="88"/>
      <c r="I86" s="88"/>
      <c r="J86" s="88"/>
      <c r="K86" s="126" t="str">
        <f t="shared" si="4"/>
        <v>N</v>
      </c>
      <c r="M86" s="88"/>
      <c r="N86" s="88"/>
      <c r="O86" s="88"/>
      <c r="P86" s="88"/>
      <c r="Q86" s="94"/>
      <c r="R86" s="94"/>
      <c r="S86" s="88"/>
      <c r="T86" s="90">
        <f t="shared" si="6"/>
        <v>0</v>
      </c>
      <c r="U86" s="90" t="e">
        <f t="shared" si="5"/>
        <v>#N/A</v>
      </c>
      <c r="V86" s="88"/>
      <c r="W86" s="88"/>
      <c r="X86" s="88"/>
    </row>
    <row r="87" spans="5:24" x14ac:dyDescent="0.25">
      <c r="E87" s="88"/>
      <c r="F87" s="88"/>
      <c r="G87" s="88"/>
      <c r="H87" s="88"/>
      <c r="I87" s="88"/>
      <c r="J87" s="88"/>
      <c r="K87" s="126" t="str">
        <f t="shared" si="4"/>
        <v>N</v>
      </c>
      <c r="M87" s="88"/>
      <c r="N87" s="88"/>
      <c r="O87" s="88"/>
      <c r="P87" s="88"/>
      <c r="Q87" s="94"/>
      <c r="R87" s="94"/>
      <c r="S87" s="88"/>
      <c r="T87" s="90">
        <f t="shared" si="6"/>
        <v>0</v>
      </c>
      <c r="U87" s="90" t="e">
        <f t="shared" si="5"/>
        <v>#N/A</v>
      </c>
      <c r="V87" s="88"/>
      <c r="W87" s="88"/>
      <c r="X87" s="88"/>
    </row>
    <row r="88" spans="5:24" x14ac:dyDescent="0.25">
      <c r="E88" s="88"/>
      <c r="F88" s="88"/>
      <c r="G88" s="88"/>
      <c r="H88" s="88"/>
      <c r="I88" s="88"/>
      <c r="J88" s="88"/>
      <c r="K88" s="126" t="str">
        <f t="shared" si="4"/>
        <v>N</v>
      </c>
      <c r="M88" s="88"/>
      <c r="N88" s="88"/>
      <c r="O88" s="88"/>
      <c r="P88" s="88"/>
      <c r="Q88" s="94"/>
      <c r="R88" s="94"/>
      <c r="S88" s="88"/>
      <c r="T88" s="90">
        <f t="shared" si="6"/>
        <v>0</v>
      </c>
      <c r="U88" s="90" t="e">
        <f t="shared" si="5"/>
        <v>#N/A</v>
      </c>
      <c r="V88" s="88"/>
      <c r="W88" s="88"/>
      <c r="X88" s="88"/>
    </row>
    <row r="89" spans="5:24" x14ac:dyDescent="0.25">
      <c r="E89" s="88"/>
      <c r="F89" s="88"/>
      <c r="G89" s="88"/>
      <c r="H89" s="88"/>
      <c r="I89" s="88"/>
      <c r="J89" s="88"/>
      <c r="K89" s="126" t="str">
        <f t="shared" ref="K89:K107" si="7">IF(AND(G89="APSC",H89="Undergrad",I89&lt;&gt;"N/A"),"Y","N")</f>
        <v>N</v>
      </c>
      <c r="M89" s="88"/>
      <c r="N89" s="88"/>
      <c r="O89" s="88"/>
      <c r="P89" s="88"/>
      <c r="Q89" s="94"/>
      <c r="R89" s="94"/>
      <c r="S89" s="88"/>
      <c r="T89" s="90">
        <f t="shared" si="6"/>
        <v>0</v>
      </c>
      <c r="U89" s="90" t="e">
        <f t="shared" si="5"/>
        <v>#N/A</v>
      </c>
      <c r="V89" s="88"/>
      <c r="W89" s="88"/>
      <c r="X89" s="88"/>
    </row>
    <row r="90" spans="5:24" x14ac:dyDescent="0.25">
      <c r="E90" s="88"/>
      <c r="F90" s="88"/>
      <c r="G90" s="88"/>
      <c r="H90" s="88"/>
      <c r="I90" s="88"/>
      <c r="J90" s="88"/>
      <c r="K90" s="126" t="str">
        <f t="shared" si="7"/>
        <v>N</v>
      </c>
      <c r="M90" s="88"/>
      <c r="N90" s="88"/>
      <c r="O90" s="88"/>
      <c r="P90" s="88"/>
      <c r="Q90" s="94"/>
      <c r="R90" s="94"/>
      <c r="S90" s="88"/>
      <c r="T90" s="90">
        <f t="shared" si="6"/>
        <v>0</v>
      </c>
      <c r="U90" s="90" t="e">
        <f t="shared" si="5"/>
        <v>#N/A</v>
      </c>
      <c r="V90" s="88"/>
      <c r="W90" s="88"/>
      <c r="X90" s="88"/>
    </row>
    <row r="91" spans="5:24" x14ac:dyDescent="0.25">
      <c r="E91" s="88"/>
      <c r="F91" s="88"/>
      <c r="G91" s="88"/>
      <c r="H91" s="88"/>
      <c r="I91" s="88"/>
      <c r="J91" s="88"/>
      <c r="K91" s="126" t="str">
        <f t="shared" si="7"/>
        <v>N</v>
      </c>
      <c r="M91" s="88"/>
      <c r="N91" s="88"/>
      <c r="O91" s="88"/>
      <c r="P91" s="88"/>
      <c r="Q91" s="94"/>
      <c r="R91" s="94"/>
      <c r="S91" s="88"/>
      <c r="T91" s="90">
        <f t="shared" si="6"/>
        <v>0</v>
      </c>
      <c r="U91" s="90" t="e">
        <f t="shared" si="5"/>
        <v>#N/A</v>
      </c>
      <c r="V91" s="88"/>
      <c r="W91" s="88"/>
      <c r="X91" s="88"/>
    </row>
    <row r="92" spans="5:24" x14ac:dyDescent="0.25">
      <c r="E92" s="88"/>
      <c r="F92" s="88"/>
      <c r="G92" s="88"/>
      <c r="H92" s="88"/>
      <c r="I92" s="88"/>
      <c r="J92" s="88"/>
      <c r="K92" s="126" t="str">
        <f t="shared" si="7"/>
        <v>N</v>
      </c>
      <c r="M92" s="88"/>
      <c r="N92" s="88"/>
      <c r="O92" s="88"/>
      <c r="P92" s="88"/>
      <c r="Q92" s="94"/>
      <c r="R92" s="94"/>
      <c r="S92" s="88"/>
      <c r="T92" s="90">
        <f t="shared" si="6"/>
        <v>0</v>
      </c>
      <c r="U92" s="90" t="e">
        <f t="shared" si="5"/>
        <v>#N/A</v>
      </c>
      <c r="V92" s="88"/>
      <c r="W92" s="88"/>
      <c r="X92" s="88"/>
    </row>
    <row r="93" spans="5:24" x14ac:dyDescent="0.25">
      <c r="E93" s="88"/>
      <c r="F93" s="88"/>
      <c r="G93" s="88"/>
      <c r="H93" s="88"/>
      <c r="I93" s="88"/>
      <c r="J93" s="88"/>
      <c r="K93" s="126" t="str">
        <f t="shared" si="7"/>
        <v>N</v>
      </c>
      <c r="M93" s="88"/>
      <c r="N93" s="88"/>
      <c r="O93" s="88"/>
      <c r="P93" s="88"/>
      <c r="Q93" s="94"/>
      <c r="R93" s="94"/>
      <c r="S93" s="88"/>
      <c r="T93" s="90">
        <f t="shared" si="6"/>
        <v>0</v>
      </c>
      <c r="U93" s="90" t="e">
        <f t="shared" si="5"/>
        <v>#N/A</v>
      </c>
      <c r="V93" s="88"/>
      <c r="W93" s="88"/>
      <c r="X93" s="88"/>
    </row>
    <row r="94" spans="5:24" x14ac:dyDescent="0.25">
      <c r="E94" s="88"/>
      <c r="F94" s="88"/>
      <c r="G94" s="88"/>
      <c r="H94" s="88"/>
      <c r="I94" s="88"/>
      <c r="J94" s="88"/>
      <c r="K94" s="126" t="str">
        <f t="shared" si="7"/>
        <v>N</v>
      </c>
      <c r="M94" s="88"/>
      <c r="N94" s="88"/>
      <c r="O94" s="88"/>
      <c r="P94" s="88"/>
      <c r="Q94" s="94"/>
      <c r="R94" s="94"/>
      <c r="S94" s="88"/>
      <c r="T94" s="90">
        <f t="shared" si="6"/>
        <v>0</v>
      </c>
      <c r="U94" s="90" t="e">
        <f t="shared" si="5"/>
        <v>#N/A</v>
      </c>
      <c r="V94" s="88"/>
      <c r="W94" s="88"/>
      <c r="X94" s="88"/>
    </row>
    <row r="95" spans="5:24" x14ac:dyDescent="0.25">
      <c r="E95" s="88"/>
      <c r="F95" s="88"/>
      <c r="G95" s="88"/>
      <c r="H95" s="88"/>
      <c r="I95" s="88"/>
      <c r="J95" s="88"/>
      <c r="K95" s="126" t="str">
        <f t="shared" si="7"/>
        <v>N</v>
      </c>
      <c r="M95" s="88"/>
      <c r="N95" s="88"/>
      <c r="O95" s="88"/>
      <c r="P95" s="88"/>
      <c r="Q95" s="94"/>
      <c r="R95" s="94"/>
      <c r="S95" s="88"/>
      <c r="T95" s="90">
        <f t="shared" si="6"/>
        <v>0</v>
      </c>
      <c r="U95" s="90" t="e">
        <f t="shared" si="5"/>
        <v>#N/A</v>
      </c>
      <c r="V95" s="88"/>
      <c r="W95" s="88"/>
      <c r="X95" s="88"/>
    </row>
    <row r="96" spans="5:24" x14ac:dyDescent="0.25">
      <c r="E96" s="88"/>
      <c r="F96" s="88"/>
      <c r="G96" s="88"/>
      <c r="H96" s="88"/>
      <c r="I96" s="88"/>
      <c r="J96" s="88"/>
      <c r="K96" s="126" t="str">
        <f t="shared" si="7"/>
        <v>N</v>
      </c>
      <c r="M96" s="88"/>
      <c r="N96" s="88"/>
      <c r="O96" s="88"/>
      <c r="P96" s="88"/>
      <c r="Q96" s="94"/>
      <c r="R96" s="94"/>
      <c r="S96" s="88"/>
      <c r="T96" s="90">
        <f t="shared" si="6"/>
        <v>0</v>
      </c>
      <c r="U96" s="90" t="e">
        <f t="shared" si="5"/>
        <v>#N/A</v>
      </c>
      <c r="V96" s="88"/>
      <c r="W96" s="88"/>
      <c r="X96" s="88"/>
    </row>
    <row r="97" spans="5:24" x14ac:dyDescent="0.25">
      <c r="E97" s="88"/>
      <c r="F97" s="88"/>
      <c r="G97" s="88"/>
      <c r="H97" s="88"/>
      <c r="I97" s="88"/>
      <c r="J97" s="88"/>
      <c r="K97" s="126" t="str">
        <f t="shared" si="7"/>
        <v>N</v>
      </c>
      <c r="M97" s="88"/>
      <c r="N97" s="88"/>
      <c r="O97" s="88"/>
      <c r="P97" s="88"/>
      <c r="Q97" s="94"/>
      <c r="R97" s="94"/>
      <c r="S97" s="88"/>
      <c r="T97" s="90">
        <f t="shared" si="6"/>
        <v>0</v>
      </c>
      <c r="U97" s="90" t="e">
        <f t="shared" si="5"/>
        <v>#N/A</v>
      </c>
      <c r="V97" s="88"/>
      <c r="W97" s="88"/>
      <c r="X97" s="88"/>
    </row>
    <row r="98" spans="5:24" x14ac:dyDescent="0.25">
      <c r="E98" s="88"/>
      <c r="F98" s="88"/>
      <c r="G98" s="88"/>
      <c r="H98" s="88"/>
      <c r="I98" s="88"/>
      <c r="J98" s="88"/>
      <c r="K98" s="126" t="str">
        <f t="shared" si="7"/>
        <v>N</v>
      </c>
      <c r="M98" s="88"/>
      <c r="N98" s="88"/>
      <c r="O98" s="88"/>
      <c r="P98" s="88"/>
      <c r="Q98" s="94"/>
      <c r="R98" s="94"/>
      <c r="S98" s="88"/>
      <c r="T98" s="90">
        <f t="shared" si="6"/>
        <v>0</v>
      </c>
      <c r="U98" s="90" t="e">
        <f t="shared" si="5"/>
        <v>#N/A</v>
      </c>
      <c r="V98" s="88"/>
      <c r="W98" s="88"/>
      <c r="X98" s="88"/>
    </row>
    <row r="99" spans="5:24" x14ac:dyDescent="0.25">
      <c r="E99" s="88"/>
      <c r="F99" s="88"/>
      <c r="G99" s="88"/>
      <c r="H99" s="88"/>
      <c r="I99" s="88"/>
      <c r="J99" s="88"/>
      <c r="K99" s="126" t="str">
        <f t="shared" si="7"/>
        <v>N</v>
      </c>
      <c r="M99" s="88"/>
      <c r="N99" s="88"/>
      <c r="O99" s="88"/>
      <c r="P99" s="88"/>
      <c r="Q99" s="94"/>
      <c r="R99" s="94"/>
      <c r="S99" s="88"/>
      <c r="T99" s="90">
        <f t="shared" si="6"/>
        <v>0</v>
      </c>
      <c r="U99" s="90" t="e">
        <f t="shared" ref="U99:U107" si="8">T99*VLOOKUP(S99,$A$40:$B$46,2,FALSE)</f>
        <v>#N/A</v>
      </c>
      <c r="V99" s="88"/>
      <c r="W99" s="88"/>
      <c r="X99" s="88"/>
    </row>
    <row r="100" spans="5:24" x14ac:dyDescent="0.25">
      <c r="E100" s="88"/>
      <c r="F100" s="88"/>
      <c r="G100" s="88"/>
      <c r="H100" s="88"/>
      <c r="I100" s="88"/>
      <c r="J100" s="88"/>
      <c r="K100" s="126" t="str">
        <f t="shared" si="7"/>
        <v>N</v>
      </c>
      <c r="M100" s="88"/>
      <c r="N100" s="88"/>
      <c r="O100" s="88"/>
      <c r="P100" s="88"/>
      <c r="Q100" s="94"/>
      <c r="R100" s="94"/>
      <c r="S100" s="88"/>
      <c r="T100" s="90">
        <f t="shared" si="6"/>
        <v>0</v>
      </c>
      <c r="U100" s="90" t="e">
        <f t="shared" si="8"/>
        <v>#N/A</v>
      </c>
      <c r="V100" s="88"/>
      <c r="W100" s="88"/>
      <c r="X100" s="88"/>
    </row>
    <row r="101" spans="5:24" x14ac:dyDescent="0.25">
      <c r="E101" s="88"/>
      <c r="F101" s="88"/>
      <c r="G101" s="88"/>
      <c r="H101" s="88"/>
      <c r="I101" s="88"/>
      <c r="J101" s="88"/>
      <c r="K101" s="126" t="str">
        <f t="shared" si="7"/>
        <v>N</v>
      </c>
      <c r="M101" s="88"/>
      <c r="N101" s="88"/>
      <c r="O101" s="88"/>
      <c r="P101" s="88"/>
      <c r="Q101" s="94"/>
      <c r="R101" s="94"/>
      <c r="S101" s="88"/>
      <c r="T101" s="90">
        <f t="shared" si="6"/>
        <v>0</v>
      </c>
      <c r="U101" s="90" t="e">
        <f t="shared" si="8"/>
        <v>#N/A</v>
      </c>
      <c r="V101" s="88"/>
      <c r="W101" s="88"/>
      <c r="X101" s="88"/>
    </row>
    <row r="102" spans="5:24" x14ac:dyDescent="0.25">
      <c r="E102" s="88"/>
      <c r="F102" s="88"/>
      <c r="G102" s="88"/>
      <c r="H102" s="88"/>
      <c r="I102" s="88"/>
      <c r="J102" s="88"/>
      <c r="K102" s="126" t="str">
        <f t="shared" si="7"/>
        <v>N</v>
      </c>
      <c r="M102" s="88"/>
      <c r="N102" s="88"/>
      <c r="O102" s="88"/>
      <c r="P102" s="88"/>
      <c r="Q102" s="94"/>
      <c r="R102" s="94"/>
      <c r="S102" s="88"/>
      <c r="T102" s="90">
        <f t="shared" si="6"/>
        <v>0</v>
      </c>
      <c r="U102" s="90" t="e">
        <f t="shared" si="8"/>
        <v>#N/A</v>
      </c>
      <c r="V102" s="88"/>
      <c r="W102" s="88"/>
      <c r="X102" s="88"/>
    </row>
    <row r="103" spans="5:24" x14ac:dyDescent="0.25">
      <c r="E103" s="88"/>
      <c r="F103" s="88"/>
      <c r="G103" s="88"/>
      <c r="H103" s="88"/>
      <c r="I103" s="88"/>
      <c r="J103" s="88"/>
      <c r="K103" s="126" t="str">
        <f t="shared" si="7"/>
        <v>N</v>
      </c>
      <c r="M103" s="88"/>
      <c r="N103" s="88"/>
      <c r="O103" s="88"/>
      <c r="P103" s="88"/>
      <c r="Q103" s="94"/>
      <c r="R103" s="94"/>
      <c r="S103" s="88"/>
      <c r="T103" s="90">
        <f t="shared" si="6"/>
        <v>0</v>
      </c>
      <c r="U103" s="90" t="e">
        <f t="shared" si="8"/>
        <v>#N/A</v>
      </c>
      <c r="V103" s="88"/>
      <c r="W103" s="88"/>
      <c r="X103" s="88"/>
    </row>
    <row r="104" spans="5:24" x14ac:dyDescent="0.25">
      <c r="E104" s="88"/>
      <c r="F104" s="88"/>
      <c r="G104" s="88"/>
      <c r="H104" s="88"/>
      <c r="I104" s="88"/>
      <c r="J104" s="88"/>
      <c r="K104" s="126" t="str">
        <f t="shared" si="7"/>
        <v>N</v>
      </c>
      <c r="M104" s="88"/>
      <c r="N104" s="88"/>
      <c r="O104" s="88"/>
      <c r="P104" s="88"/>
      <c r="Q104" s="94"/>
      <c r="R104" s="94"/>
      <c r="S104" s="88"/>
      <c r="T104" s="90">
        <f t="shared" si="6"/>
        <v>0</v>
      </c>
      <c r="U104" s="90" t="e">
        <f t="shared" si="8"/>
        <v>#N/A</v>
      </c>
      <c r="V104" s="88"/>
      <c r="W104" s="88"/>
      <c r="X104" s="88"/>
    </row>
    <row r="105" spans="5:24" x14ac:dyDescent="0.25">
      <c r="E105" s="88"/>
      <c r="F105" s="88"/>
      <c r="G105" s="88"/>
      <c r="H105" s="88"/>
      <c r="I105" s="88"/>
      <c r="J105" s="88"/>
      <c r="K105" s="126" t="str">
        <f t="shared" si="7"/>
        <v>N</v>
      </c>
      <c r="M105" s="88"/>
      <c r="N105" s="88"/>
      <c r="O105" s="88"/>
      <c r="P105" s="88"/>
      <c r="Q105" s="94"/>
      <c r="R105" s="94"/>
      <c r="S105" s="88"/>
      <c r="T105" s="90">
        <f t="shared" si="6"/>
        <v>0</v>
      </c>
      <c r="U105" s="90" t="e">
        <f t="shared" si="8"/>
        <v>#N/A</v>
      </c>
      <c r="V105" s="88"/>
      <c r="W105" s="88"/>
      <c r="X105" s="88"/>
    </row>
    <row r="106" spans="5:24" x14ac:dyDescent="0.25">
      <c r="E106" s="88"/>
      <c r="F106" s="88"/>
      <c r="G106" s="88"/>
      <c r="H106" s="88"/>
      <c r="I106" s="88"/>
      <c r="J106" s="88"/>
      <c r="K106" s="126" t="str">
        <f t="shared" si="7"/>
        <v>N</v>
      </c>
      <c r="M106" s="88"/>
      <c r="N106" s="88"/>
      <c r="O106" s="88"/>
      <c r="P106" s="88"/>
      <c r="Q106" s="94"/>
      <c r="R106" s="94"/>
      <c r="S106" s="88"/>
      <c r="T106" s="90">
        <f t="shared" si="6"/>
        <v>0</v>
      </c>
      <c r="U106" s="90" t="e">
        <f t="shared" si="8"/>
        <v>#N/A</v>
      </c>
      <c r="V106" s="88"/>
      <c r="W106" s="88"/>
      <c r="X106" s="88"/>
    </row>
    <row r="107" spans="5:24" x14ac:dyDescent="0.25">
      <c r="E107" s="88"/>
      <c r="F107" s="88"/>
      <c r="G107" s="88"/>
      <c r="H107" s="88"/>
      <c r="I107" s="88"/>
      <c r="J107" s="88"/>
      <c r="K107" s="126" t="str">
        <f t="shared" si="7"/>
        <v>N</v>
      </c>
      <c r="M107" s="88"/>
      <c r="N107" s="88"/>
      <c r="O107" s="88"/>
      <c r="P107" s="88"/>
      <c r="Q107" s="94"/>
      <c r="R107" s="94"/>
      <c r="S107" s="88"/>
      <c r="T107" s="90">
        <f t="shared" si="6"/>
        <v>0</v>
      </c>
      <c r="U107" s="90" t="e">
        <f t="shared" si="8"/>
        <v>#N/A</v>
      </c>
      <c r="V107" s="88"/>
      <c r="W107" s="88"/>
      <c r="X107" s="88"/>
    </row>
    <row r="108" spans="5:24" x14ac:dyDescent="0.25">
      <c r="G108" s="71"/>
    </row>
    <row r="109" spans="5:24" x14ac:dyDescent="0.25">
      <c r="G109" s="71"/>
    </row>
    <row r="110" spans="5:24" x14ac:dyDescent="0.25">
      <c r="G110" s="71"/>
    </row>
    <row r="111" spans="5:24" x14ac:dyDescent="0.25">
      <c r="G111" s="71"/>
    </row>
    <row r="112" spans="5:24" x14ac:dyDescent="0.25">
      <c r="G112" s="71"/>
    </row>
    <row r="113" spans="7:7" x14ac:dyDescent="0.25">
      <c r="G113" s="71"/>
    </row>
    <row r="114" spans="7:7" x14ac:dyDescent="0.25">
      <c r="G114" s="71"/>
    </row>
    <row r="115" spans="7:7" x14ac:dyDescent="0.25">
      <c r="G115" s="71"/>
    </row>
    <row r="116" spans="7:7" x14ac:dyDescent="0.25">
      <c r="G116" s="71"/>
    </row>
    <row r="117" spans="7:7" x14ac:dyDescent="0.25">
      <c r="G117" s="71"/>
    </row>
    <row r="118" spans="7:7" x14ac:dyDescent="0.25">
      <c r="G118" s="71"/>
    </row>
    <row r="119" spans="7:7" x14ac:dyDescent="0.25">
      <c r="G119" s="71"/>
    </row>
    <row r="120" spans="7:7" x14ac:dyDescent="0.25">
      <c r="G120" s="71"/>
    </row>
    <row r="121" spans="7:7" x14ac:dyDescent="0.25">
      <c r="G121" s="71"/>
    </row>
    <row r="122" spans="7:7" x14ac:dyDescent="0.25">
      <c r="G122" s="71"/>
    </row>
    <row r="123" spans="7:7" x14ac:dyDescent="0.25">
      <c r="G123" s="71"/>
    </row>
    <row r="124" spans="7:7" x14ac:dyDescent="0.25">
      <c r="G124" s="71"/>
    </row>
    <row r="125" spans="7:7" x14ac:dyDescent="0.25">
      <c r="G125" s="71"/>
    </row>
    <row r="126" spans="7:7" x14ac:dyDescent="0.25">
      <c r="G126" s="71"/>
    </row>
    <row r="127" spans="7:7" x14ac:dyDescent="0.25">
      <c r="G127" s="71"/>
    </row>
    <row r="128" spans="7:7" x14ac:dyDescent="0.25">
      <c r="G128" s="71"/>
    </row>
    <row r="129" spans="7:7" x14ac:dyDescent="0.25">
      <c r="G129" s="71"/>
    </row>
  </sheetData>
  <sheetProtection algorithmName="SHA-512" hashValue="aHT7KeVht7jaxA60uj+jBcPX/+q8JSfY/t4H27gtpjl3SXU2G82brcO6zvDf5eHTwaA1ATm4NfmTk+A424Kg8w==" saltValue="EdK4TAFHV+5wuGuMZCsZwg==" spinCount="100000" sheet="1" formatCells="0" formatColumns="0" formatRows="0" insertRows="0" insertHyperlinks="0" deleteRows="0" sort="0"/>
  <dataConsolidate/>
  <mergeCells count="7">
    <mergeCell ref="A29:B29"/>
    <mergeCell ref="A21:B21"/>
    <mergeCell ref="A22:B22"/>
    <mergeCell ref="A1:C1"/>
    <mergeCell ref="M1:O1"/>
    <mergeCell ref="E23:K23"/>
    <mergeCell ref="A3:C12"/>
  </mergeCells>
  <conditionalFormatting sqref="B16">
    <cfRule type="containsText" dxfId="83" priority="17" operator="containsText" text="other">
      <formula>NOT(ISERROR(SEARCH("other",B16)))</formula>
    </cfRule>
    <cfRule type="containsText" dxfId="82" priority="18" operator="containsText" text="pd">
      <formula>NOT(ISERROR(SEARCH("pd",B16)))</formula>
    </cfRule>
    <cfRule type="containsText" dxfId="81" priority="19" operator="containsText" text="design">
      <formula>NOT(ISERROR(SEARCH("design",B16)))</formula>
    </cfRule>
  </conditionalFormatting>
  <conditionalFormatting sqref="E1:F1">
    <cfRule type="containsText" dxfId="80" priority="14" operator="containsText" text="other">
      <formula>NOT(ISERROR(SEARCH("other",E1)))</formula>
    </cfRule>
    <cfRule type="containsText" dxfId="79" priority="15" operator="containsText" text="pd">
      <formula>NOT(ISERROR(SEARCH("pd",E1)))</formula>
    </cfRule>
    <cfRule type="containsText" dxfId="78" priority="16" operator="containsText" text="design">
      <formula>NOT(ISERROR(SEARCH("design",E1)))</formula>
    </cfRule>
  </conditionalFormatting>
  <conditionalFormatting sqref="M1">
    <cfRule type="containsText" dxfId="77" priority="8" operator="containsText" text="other">
      <formula>NOT(ISERROR(SEARCH("other",M1)))</formula>
    </cfRule>
    <cfRule type="containsText" dxfId="76" priority="9" operator="containsText" text="pd">
      <formula>NOT(ISERROR(SEARCH("pd",M1)))</formula>
    </cfRule>
    <cfRule type="containsText" dxfId="75" priority="10" operator="containsText" text="design">
      <formula>NOT(ISERROR(SEARCH("design",M1)))</formula>
    </cfRule>
  </conditionalFormatting>
  <conditionalFormatting sqref="E23">
    <cfRule type="containsText" dxfId="74" priority="5" operator="containsText" text="other">
      <formula>NOT(ISERROR(SEARCH("other",E23)))</formula>
    </cfRule>
    <cfRule type="containsText" dxfId="73" priority="6" operator="containsText" text="pd">
      <formula>NOT(ISERROR(SEARCH("pd",E23)))</formula>
    </cfRule>
    <cfRule type="containsText" dxfId="72" priority="7" operator="containsText" text="design">
      <formula>NOT(ISERROR(SEARCH("design",E23)))</formula>
    </cfRule>
  </conditionalFormatting>
  <conditionalFormatting sqref="G19">
    <cfRule type="cellIs" dxfId="71" priority="3" operator="greaterThan">
      <formula>0</formula>
    </cfRule>
    <cfRule type="cellIs" dxfId="70" priority="4" operator="lessThan">
      <formula>0</formula>
    </cfRule>
  </conditionalFormatting>
  <conditionalFormatting sqref="G21">
    <cfRule type="cellIs" dxfId="69" priority="1" operator="equal">
      <formula>0</formula>
    </cfRule>
    <cfRule type="cellIs" dxfId="68" priority="2" operator="notEqual">
      <formula>0</formula>
    </cfRule>
  </conditionalFormatting>
  <dataValidations count="2">
    <dataValidation type="list" allowBlank="1" showErrorMessage="1" sqref="A62:A73" xr:uid="{FCD9E305-E2CB-4E36-AA3E-058353A14034}">
      <formula1>"Sponsor - CASH,Physical Donation,Others"</formula1>
    </dataValidation>
    <dataValidation type="list" allowBlank="1" showInputMessage="1" showErrorMessage="1" sqref="S1:S1048576" xr:uid="{BC8006FD-9C7F-4ED3-A4FC-2E8908DD71BE}">
      <formula1>$A$40:$A$46</formula1>
    </dataValidation>
  </dataValidations>
  <pageMargins left="0.7" right="0.7" top="0.75" bottom="0.75" header="0.3" footer="0.3"/>
  <pageSetup orientation="portrait" r:id="rId1"/>
  <tableParts count="3"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17A73819-61C0-4258-A050-9BF0A83E9822}">
          <x14:formula1>
            <xm:f>dataval!$C$5:$C$9</xm:f>
          </x14:formula1>
          <xm:sqref>B17</xm:sqref>
        </x14:dataValidation>
        <x14:dataValidation type="list" allowBlank="1" showInputMessage="1" showErrorMessage="1" xr:uid="{726C5326-621E-496D-B619-6B3EC127F56D}">
          <x14:formula1>
            <xm:f>dataval!$A$12:$A$14</xm:f>
          </x14:formula1>
          <xm:sqref>V3:V107</xm:sqref>
        </x14:dataValidation>
        <x14:dataValidation type="list" allowBlank="1" showInputMessage="1" showErrorMessage="1" xr:uid="{229EA953-3012-4E5D-BAA2-D45C6E80CF92}">
          <x14:formula1>
            <xm:f>dataval!$A$7:$A$9</xm:f>
          </x14:formula1>
          <xm:sqref>H3:H19</xm:sqref>
        </x14:dataValidation>
        <x14:dataValidation type="list" allowBlank="1" showInputMessage="1" showErrorMessage="1" xr:uid="{58A8B68F-95B9-4C3F-9526-29F87871D08B}">
          <x14:formula1>
            <xm:f>dataval!$C$1:$C$4</xm:f>
          </x14:formula1>
          <xm:sqref>B16</xm:sqref>
        </x14:dataValidation>
        <x14:dataValidation type="list" allowBlank="1" showInputMessage="1" showErrorMessage="1" xr:uid="{8EB1CF61-8CD6-4083-B497-21BB009B86B7}">
          <x14:formula1>
            <xm:f>dataval!$G$12:$G$14</xm:f>
          </x14:formula1>
          <xm:sqref>E3:E19</xm:sqref>
        </x14:dataValidation>
        <x14:dataValidation type="list" allowBlank="1" showInputMessage="1" showErrorMessage="1" xr:uid="{29507F9D-15F6-4C10-9EF8-A70074989167}">
          <x14:formula1>
            <xm:f>dataval!$A$37:$A$53</xm:f>
          </x14:formula1>
          <xm:sqref>G25:G129</xm:sqref>
        </x14:dataValidation>
        <x14:dataValidation type="list" allowBlank="1" showInputMessage="1" showErrorMessage="1" xr:uid="{1AF5DB73-E3DE-4D6E-AE5C-39E0E82EB277}">
          <x14:formula1>
            <xm:f>dataval!$A$32:$A$34</xm:f>
          </x14:formula1>
          <xm:sqref>H25:H129</xm:sqref>
        </x14:dataValidation>
        <x14:dataValidation type="list" allowBlank="1" showInputMessage="1" showErrorMessage="1" xr:uid="{2E786D0F-9826-45C7-AD6B-F169CED78FA6}">
          <x14:formula1>
            <xm:f>dataval!$A$17:$A$30</xm:f>
          </x14:formula1>
          <xm:sqref>I108:I129</xm:sqref>
        </x14:dataValidation>
        <x14:dataValidation type="list" allowBlank="1" showInputMessage="1" showErrorMessage="1" xr:uid="{A21CC755-5EFD-494C-88A1-7D9BBFCEF2AF}">
          <x14:formula1>
            <xm:f>dataval!$G$2:$G$10</xm:f>
          </x14:formula1>
          <xm:sqref>B18</xm:sqref>
        </x14:dataValidation>
        <x14:dataValidation type="list" allowBlank="1" showInputMessage="1" showErrorMessage="1" xr:uid="{52A0E765-DE62-44FE-95AE-5C787D2F1332}">
          <x14:formula1>
            <xm:f>dataval!$A$17:$A$31</xm:f>
          </x14:formula1>
          <xm:sqref>I25:I107</xm:sqref>
        </x14:dataValidation>
        <x14:dataValidation type="list" allowBlank="1" showInputMessage="1" showErrorMessage="1" xr:uid="{9E23FF28-14A6-4404-A974-402DE5BB17F5}">
          <x14:formula1>
            <xm:f>dataval!$G$17:$G$21</xm:f>
          </x14:formula1>
          <xm:sqref>M3:M107</xm:sqref>
        </x14:dataValidation>
        <x14:dataValidation type="list" allowBlank="1" showInputMessage="1" showErrorMessage="1" xr:uid="{31DC1FC5-52E3-47C9-9D28-B7D606CB57A4}">
          <x14:formula1>
            <xm:f>dataval!$G$23:$G$25</xm:f>
          </x14:formula1>
          <xm:sqref>C21:C22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C552-1B34-4E7B-AB24-3E5FE86FD0F0}">
  <sheetPr codeName="Sheet3">
    <tabColor rgb="FFFFC000"/>
  </sheetPr>
  <dimension ref="A1:K82"/>
  <sheetViews>
    <sheetView tabSelected="1" topLeftCell="A10" zoomScaleNormal="100" workbookViewId="0">
      <selection activeCell="C25" sqref="C25"/>
    </sheetView>
  </sheetViews>
  <sheetFormatPr defaultColWidth="9" defaultRowHeight="15" x14ac:dyDescent="0.25"/>
  <cols>
    <col min="1" max="1" width="39.125" style="12" customWidth="1"/>
    <col min="2" max="2" width="20" style="12" customWidth="1"/>
    <col min="3" max="3" width="20.25" style="12" customWidth="1"/>
    <col min="4" max="4" width="3" style="12" customWidth="1"/>
    <col min="5" max="5" width="29.875" style="12" customWidth="1"/>
    <col min="6" max="6" width="32.5" style="12" customWidth="1"/>
    <col min="7" max="7" width="16.75" style="12" customWidth="1"/>
    <col min="8" max="8" width="14.375" style="12" customWidth="1"/>
    <col min="9" max="9" width="51" style="12" customWidth="1"/>
    <col min="10" max="10" width="13.375" style="12" hidden="1" customWidth="1"/>
    <col min="11" max="11" width="8.75" style="12" customWidth="1"/>
    <col min="12" max="12" width="9" style="12"/>
    <col min="13" max="13" width="11.75" style="12" customWidth="1"/>
    <col min="14" max="14" width="11" style="12" customWidth="1"/>
    <col min="15" max="16384" width="9" style="12"/>
  </cols>
  <sheetData>
    <row r="1" spans="1:11" ht="27.95" customHeight="1" thickBot="1" x14ac:dyDescent="0.3">
      <c r="A1" s="167" t="s">
        <v>142</v>
      </c>
      <c r="B1" s="167"/>
      <c r="C1" s="167"/>
      <c r="E1" s="13" t="s">
        <v>12</v>
      </c>
      <c r="F1" s="14"/>
      <c r="G1" s="15"/>
      <c r="H1" s="14"/>
      <c r="I1" s="14"/>
      <c r="J1" s="16"/>
    </row>
    <row r="2" spans="1:11" ht="15.75" customHeight="1" x14ac:dyDescent="0.25">
      <c r="A2" s="168" t="s">
        <v>133</v>
      </c>
      <c r="B2" s="168"/>
      <c r="C2" s="168"/>
      <c r="D2" s="17"/>
      <c r="E2" s="18" t="s">
        <v>11</v>
      </c>
      <c r="F2" s="18" t="s">
        <v>84</v>
      </c>
      <c r="G2" s="19" t="s">
        <v>8</v>
      </c>
      <c r="H2" s="18" t="s">
        <v>9</v>
      </c>
      <c r="I2" s="18" t="s">
        <v>10</v>
      </c>
      <c r="J2" s="20"/>
    </row>
    <row r="3" spans="1:11" x14ac:dyDescent="0.25">
      <c r="A3" s="168"/>
      <c r="B3" s="168"/>
      <c r="C3" s="168"/>
      <c r="E3" s="21"/>
      <c r="F3" s="21"/>
      <c r="G3" s="22"/>
      <c r="H3" s="21"/>
      <c r="I3" s="23"/>
      <c r="J3" s="24"/>
    </row>
    <row r="4" spans="1:11" x14ac:dyDescent="0.25">
      <c r="A4" s="168"/>
      <c r="B4" s="168"/>
      <c r="C4" s="168"/>
      <c r="E4" s="21"/>
      <c r="F4" s="21"/>
      <c r="G4" s="22"/>
      <c r="H4" s="21"/>
      <c r="I4" s="25"/>
      <c r="J4" s="24"/>
    </row>
    <row r="5" spans="1:11" x14ac:dyDescent="0.25">
      <c r="A5" s="168"/>
      <c r="B5" s="168"/>
      <c r="C5" s="168"/>
      <c r="E5" s="21"/>
      <c r="F5" s="21"/>
      <c r="G5" s="22"/>
      <c r="H5" s="21"/>
      <c r="I5" s="25"/>
      <c r="J5" s="24"/>
    </row>
    <row r="6" spans="1:11" x14ac:dyDescent="0.25">
      <c r="A6" s="168"/>
      <c r="B6" s="168"/>
      <c r="C6" s="168"/>
      <c r="E6" s="21"/>
      <c r="F6" s="21"/>
      <c r="G6" s="22"/>
      <c r="H6" s="21"/>
      <c r="I6" s="23"/>
      <c r="J6" s="24"/>
    </row>
    <row r="7" spans="1:11" x14ac:dyDescent="0.25">
      <c r="A7" s="168"/>
      <c r="B7" s="168"/>
      <c r="C7" s="168"/>
      <c r="E7" s="21"/>
      <c r="F7" s="21"/>
      <c r="G7" s="22"/>
      <c r="H7" s="21"/>
      <c r="I7" s="23"/>
      <c r="J7" s="24"/>
      <c r="K7" s="24"/>
    </row>
    <row r="8" spans="1:11" x14ac:dyDescent="0.25">
      <c r="A8" s="168"/>
      <c r="B8" s="168"/>
      <c r="C8" s="168"/>
      <c r="E8" s="21"/>
      <c r="F8" s="21"/>
      <c r="G8" s="22"/>
      <c r="H8" s="21"/>
      <c r="I8" s="23"/>
      <c r="J8" s="24"/>
      <c r="K8" s="24"/>
    </row>
    <row r="9" spans="1:11" x14ac:dyDescent="0.25">
      <c r="A9" s="168"/>
      <c r="B9" s="168"/>
      <c r="C9" s="168"/>
      <c r="E9" s="21"/>
      <c r="F9" s="21"/>
      <c r="G9" s="22"/>
      <c r="H9" s="21"/>
      <c r="I9" s="23"/>
      <c r="J9" s="24"/>
      <c r="K9" s="24"/>
    </row>
    <row r="10" spans="1:11" x14ac:dyDescent="0.25">
      <c r="A10" s="168"/>
      <c r="B10" s="168"/>
      <c r="C10" s="168"/>
      <c r="E10" s="21"/>
      <c r="F10" s="21"/>
      <c r="G10" s="22"/>
      <c r="H10" s="21"/>
      <c r="I10" s="23"/>
      <c r="J10" s="24"/>
      <c r="K10" s="24"/>
    </row>
    <row r="11" spans="1:11" x14ac:dyDescent="0.25">
      <c r="A11" s="168"/>
      <c r="B11" s="168"/>
      <c r="C11" s="168"/>
      <c r="E11" s="21"/>
      <c r="F11" s="21"/>
      <c r="G11" s="22"/>
      <c r="H11" s="21"/>
      <c r="I11" s="23"/>
      <c r="J11" s="24"/>
      <c r="K11" s="24"/>
    </row>
    <row r="12" spans="1:11" x14ac:dyDescent="0.25">
      <c r="A12" s="168"/>
      <c r="B12" s="168"/>
      <c r="C12" s="168"/>
      <c r="E12" s="21"/>
      <c r="F12" s="21"/>
      <c r="G12" s="22"/>
      <c r="H12" s="21"/>
      <c r="I12" s="23"/>
      <c r="J12" s="24"/>
      <c r="K12" s="24"/>
    </row>
    <row r="13" spans="1:11" x14ac:dyDescent="0.25">
      <c r="E13" s="21"/>
      <c r="F13" s="21"/>
      <c r="G13" s="22"/>
      <c r="H13" s="21"/>
      <c r="I13" s="23"/>
      <c r="J13" s="24"/>
      <c r="K13" s="24"/>
    </row>
    <row r="14" spans="1:11" x14ac:dyDescent="0.25">
      <c r="A14" s="26" t="s">
        <v>5</v>
      </c>
      <c r="B14" s="27"/>
      <c r="E14" s="21"/>
      <c r="F14" s="21"/>
      <c r="G14" s="22"/>
      <c r="H14" s="21"/>
      <c r="I14" s="23"/>
      <c r="J14" s="24"/>
      <c r="K14" s="24"/>
    </row>
    <row r="15" spans="1:11" x14ac:dyDescent="0.25">
      <c r="A15" s="26" t="s">
        <v>136</v>
      </c>
      <c r="B15" s="28"/>
      <c r="C15" s="17"/>
      <c r="E15" s="21"/>
      <c r="F15" s="21"/>
      <c r="G15" s="22"/>
      <c r="H15" s="21"/>
      <c r="I15" s="23"/>
      <c r="J15" s="24"/>
      <c r="K15" s="24"/>
    </row>
    <row r="16" spans="1:11" x14ac:dyDescent="0.25">
      <c r="A16" s="26" t="s">
        <v>130</v>
      </c>
      <c r="B16" s="28"/>
      <c r="C16" s="17"/>
      <c r="E16" s="29"/>
      <c r="F16" s="29"/>
      <c r="G16" s="30"/>
      <c r="H16" s="29"/>
      <c r="I16" s="31"/>
      <c r="J16" s="32"/>
      <c r="K16" s="32"/>
    </row>
    <row r="17" spans="1:11" x14ac:dyDescent="0.25">
      <c r="A17" s="26" t="s">
        <v>128</v>
      </c>
      <c r="B17" s="27" t="s">
        <v>107</v>
      </c>
      <c r="E17" s="29"/>
      <c r="F17" s="29"/>
      <c r="G17" s="30"/>
      <c r="H17" s="29"/>
      <c r="I17" s="31"/>
      <c r="J17" s="32"/>
      <c r="K17" s="32"/>
    </row>
    <row r="18" spans="1:11" x14ac:dyDescent="0.25">
      <c r="A18" s="26" t="s">
        <v>129</v>
      </c>
      <c r="B18" s="27" t="s">
        <v>107</v>
      </c>
      <c r="E18" s="29"/>
      <c r="F18" s="29"/>
      <c r="G18" s="30"/>
      <c r="H18" s="29"/>
      <c r="I18" s="31"/>
      <c r="J18" s="32"/>
      <c r="K18" s="32"/>
    </row>
    <row r="19" spans="1:11" ht="15.75" thickBot="1" x14ac:dyDescent="0.3">
      <c r="A19" s="26" t="s">
        <v>131</v>
      </c>
      <c r="B19" s="27"/>
      <c r="E19" s="33"/>
      <c r="F19" s="33"/>
      <c r="G19" s="34"/>
      <c r="H19" s="33"/>
      <c r="I19" s="35"/>
      <c r="J19" s="36"/>
      <c r="K19" s="36"/>
    </row>
    <row r="20" spans="1:11" ht="15.75" thickTop="1" x14ac:dyDescent="0.25">
      <c r="A20" s="26" t="s">
        <v>135</v>
      </c>
      <c r="B20" s="37"/>
      <c r="C20" s="38" t="s">
        <v>137</v>
      </c>
      <c r="E20" s="39" t="s">
        <v>95</v>
      </c>
      <c r="F20" s="39"/>
      <c r="G20" s="40">
        <f>SUM(G3:G19)</f>
        <v>0</v>
      </c>
      <c r="H20" s="39"/>
      <c r="I20" s="41"/>
      <c r="J20" s="24"/>
      <c r="K20" s="24"/>
    </row>
    <row r="21" spans="1:11" x14ac:dyDescent="0.25">
      <c r="A21" s="26" t="s">
        <v>134</v>
      </c>
      <c r="B21" s="42">
        <f>COUNTA(E25:E73)</f>
        <v>0</v>
      </c>
      <c r="E21" s="26" t="s">
        <v>96</v>
      </c>
      <c r="F21" s="43"/>
      <c r="G21" s="44">
        <f>G20-(B20*B21)</f>
        <v>0</v>
      </c>
      <c r="H21" s="43"/>
      <c r="I21" s="43" t="s">
        <v>61</v>
      </c>
      <c r="J21" s="45"/>
      <c r="K21" s="45"/>
    </row>
    <row r="22" spans="1:11" x14ac:dyDescent="0.25">
      <c r="E22" s="46"/>
      <c r="G22" s="47"/>
      <c r="I22" s="38"/>
      <c r="J22" s="48"/>
      <c r="K22" s="38"/>
    </row>
    <row r="23" spans="1:11" x14ac:dyDescent="0.25">
      <c r="A23" s="166" t="s">
        <v>127</v>
      </c>
      <c r="B23" s="166"/>
      <c r="E23" s="49" t="s">
        <v>132</v>
      </c>
      <c r="F23" s="50"/>
      <c r="G23" s="50"/>
      <c r="H23" s="50"/>
      <c r="I23" s="50"/>
      <c r="J23" s="51"/>
      <c r="K23" s="52"/>
    </row>
    <row r="24" spans="1:11" x14ac:dyDescent="0.25">
      <c r="A24" s="169"/>
      <c r="B24" s="169"/>
      <c r="E24" s="18" t="s">
        <v>22</v>
      </c>
      <c r="F24" s="18" t="s">
        <v>23</v>
      </c>
      <c r="G24" s="18" t="s">
        <v>40</v>
      </c>
      <c r="H24" s="18" t="s">
        <v>24</v>
      </c>
      <c r="I24" s="18" t="s">
        <v>25</v>
      </c>
      <c r="J24" s="18" t="s">
        <v>73</v>
      </c>
    </row>
    <row r="25" spans="1:11" x14ac:dyDescent="0.25">
      <c r="A25" s="169"/>
      <c r="B25" s="169"/>
      <c r="E25" s="53"/>
      <c r="F25" s="53"/>
      <c r="G25" s="53"/>
      <c r="H25" s="53"/>
      <c r="I25" s="53"/>
      <c r="J25" s="54" t="str">
        <f t="shared" ref="J25:J73" si="0">IF(AND(G25="APSC",H25="Undergrad",I25&lt;&gt;"N/A"),"Y","N")</f>
        <v>N</v>
      </c>
    </row>
    <row r="26" spans="1:11" x14ac:dyDescent="0.25">
      <c r="A26" s="169"/>
      <c r="B26" s="169"/>
      <c r="E26" s="53"/>
      <c r="F26" s="53"/>
      <c r="G26" s="53"/>
      <c r="H26" s="53"/>
      <c r="I26" s="53"/>
      <c r="J26" s="54" t="str">
        <f t="shared" si="0"/>
        <v>N</v>
      </c>
    </row>
    <row r="27" spans="1:11" x14ac:dyDescent="0.25">
      <c r="A27" s="169"/>
      <c r="B27" s="169"/>
      <c r="E27" s="53"/>
      <c r="F27" s="53"/>
      <c r="G27" s="53"/>
      <c r="H27" s="53"/>
      <c r="I27" s="53"/>
      <c r="J27" s="54" t="str">
        <f t="shared" si="0"/>
        <v>N</v>
      </c>
    </row>
    <row r="28" spans="1:11" x14ac:dyDescent="0.25">
      <c r="A28" s="169"/>
      <c r="B28" s="169"/>
      <c r="E28" s="53"/>
      <c r="F28" s="53"/>
      <c r="G28" s="53"/>
      <c r="H28" s="53"/>
      <c r="I28" s="53"/>
      <c r="J28" s="54" t="str">
        <f t="shared" si="0"/>
        <v>N</v>
      </c>
    </row>
    <row r="29" spans="1:11" x14ac:dyDescent="0.25">
      <c r="A29" s="169"/>
      <c r="B29" s="169"/>
      <c r="E29" s="53"/>
      <c r="F29" s="53"/>
      <c r="G29" s="53"/>
      <c r="H29" s="53"/>
      <c r="I29" s="53"/>
      <c r="J29" s="54" t="str">
        <f t="shared" si="0"/>
        <v>N</v>
      </c>
    </row>
    <row r="30" spans="1:11" x14ac:dyDescent="0.25">
      <c r="E30" s="53"/>
      <c r="F30" s="53"/>
      <c r="G30" s="53"/>
      <c r="H30" s="53"/>
      <c r="I30" s="53"/>
      <c r="J30" s="54" t="str">
        <f t="shared" si="0"/>
        <v>N</v>
      </c>
    </row>
    <row r="31" spans="1:11" x14ac:dyDescent="0.25">
      <c r="A31" s="55" t="s">
        <v>140</v>
      </c>
      <c r="B31" s="56">
        <f>IF(B18="Yes",0,IF(B17="Yes",MIN(dataval!E15*B21,dataval!D15*B20*B21),MIN(dataval!E16*B21,dataval!D16*B20*B21)))</f>
        <v>0</v>
      </c>
      <c r="E31" s="53"/>
      <c r="F31" s="53"/>
      <c r="G31" s="53"/>
      <c r="H31" s="53"/>
      <c r="I31" s="53"/>
      <c r="J31" s="54" t="str">
        <f t="shared" si="0"/>
        <v>N</v>
      </c>
    </row>
    <row r="32" spans="1:11" x14ac:dyDescent="0.25">
      <c r="A32" s="55" t="s">
        <v>105</v>
      </c>
      <c r="B32" s="57"/>
      <c r="E32" s="53"/>
      <c r="F32" s="53"/>
      <c r="G32" s="53"/>
      <c r="H32" s="53"/>
      <c r="I32" s="53"/>
      <c r="J32" s="54" t="str">
        <f t="shared" si="0"/>
        <v>N</v>
      </c>
    </row>
    <row r="33" spans="1:10" ht="15.75" thickBot="1" x14ac:dyDescent="0.3">
      <c r="A33" s="17"/>
      <c r="B33" s="17"/>
      <c r="E33" s="53"/>
      <c r="F33" s="53"/>
      <c r="G33" s="53"/>
      <c r="H33" s="53"/>
      <c r="I33" s="53"/>
      <c r="J33" s="54" t="str">
        <f t="shared" si="0"/>
        <v>N</v>
      </c>
    </row>
    <row r="34" spans="1:10" x14ac:dyDescent="0.25">
      <c r="A34" s="58" t="s">
        <v>109</v>
      </c>
      <c r="B34" s="59" t="e">
        <f>IF(B37&gt;75%, "Yes", "No")</f>
        <v>#DIV/0!</v>
      </c>
      <c r="E34" s="53"/>
      <c r="F34" s="53"/>
      <c r="G34" s="53"/>
      <c r="H34" s="53"/>
      <c r="I34" s="53"/>
      <c r="J34" s="54" t="str">
        <f t="shared" si="0"/>
        <v>N</v>
      </c>
    </row>
    <row r="35" spans="1:10" x14ac:dyDescent="0.25">
      <c r="A35" s="60" t="s">
        <v>110</v>
      </c>
      <c r="B35" s="61">
        <f>COUNTA(E25:E73)</f>
        <v>0</v>
      </c>
      <c r="E35" s="53"/>
      <c r="F35" s="53"/>
      <c r="G35" s="53"/>
      <c r="H35" s="53"/>
      <c r="I35" s="53"/>
      <c r="J35" s="54" t="str">
        <f t="shared" si="0"/>
        <v>N</v>
      </c>
    </row>
    <row r="36" spans="1:10" x14ac:dyDescent="0.25">
      <c r="A36" s="60" t="s">
        <v>111</v>
      </c>
      <c r="B36" s="61">
        <f>COUNTIF(J25:J73,"Y")</f>
        <v>0</v>
      </c>
      <c r="E36" s="53"/>
      <c r="F36" s="53"/>
      <c r="G36" s="53"/>
      <c r="H36" s="53"/>
      <c r="I36" s="53"/>
      <c r="J36" s="54" t="str">
        <f t="shared" si="0"/>
        <v>N</v>
      </c>
    </row>
    <row r="37" spans="1:10" ht="15.75" thickBot="1" x14ac:dyDescent="0.3">
      <c r="A37" s="62" t="s">
        <v>112</v>
      </c>
      <c r="B37" s="63" t="e">
        <f>(B36/B35)</f>
        <v>#DIV/0!</v>
      </c>
      <c r="E37" s="53"/>
      <c r="F37" s="53"/>
      <c r="G37" s="53"/>
      <c r="H37" s="53"/>
      <c r="I37" s="53"/>
      <c r="J37" s="54" t="str">
        <f t="shared" si="0"/>
        <v>N</v>
      </c>
    </row>
    <row r="38" spans="1:10" x14ac:dyDescent="0.25">
      <c r="E38" s="53"/>
      <c r="F38" s="53"/>
      <c r="G38" s="53"/>
      <c r="H38" s="53"/>
      <c r="I38" s="53"/>
      <c r="J38" s="54" t="str">
        <f t="shared" si="0"/>
        <v>N</v>
      </c>
    </row>
    <row r="39" spans="1:10" x14ac:dyDescent="0.25">
      <c r="E39" s="53"/>
      <c r="F39" s="53"/>
      <c r="G39" s="53"/>
      <c r="H39" s="53"/>
      <c r="I39" s="53"/>
      <c r="J39" s="54" t="str">
        <f t="shared" ref="J39:J72" si="1">IF(AND(G39="APSC",H39="Undergrad",I39&lt;&gt;"N/A"),"Y","N")</f>
        <v>N</v>
      </c>
    </row>
    <row r="40" spans="1:10" x14ac:dyDescent="0.25">
      <c r="E40" s="53"/>
      <c r="F40" s="53"/>
      <c r="G40" s="53"/>
      <c r="H40" s="53"/>
      <c r="I40" s="53"/>
      <c r="J40" s="54" t="str">
        <f t="shared" si="1"/>
        <v>N</v>
      </c>
    </row>
    <row r="41" spans="1:10" x14ac:dyDescent="0.25">
      <c r="E41" s="53"/>
      <c r="F41" s="53"/>
      <c r="G41" s="53"/>
      <c r="H41" s="53"/>
      <c r="I41" s="53"/>
      <c r="J41" s="54" t="str">
        <f t="shared" si="1"/>
        <v>N</v>
      </c>
    </row>
    <row r="42" spans="1:10" x14ac:dyDescent="0.25">
      <c r="E42" s="53"/>
      <c r="F42" s="53"/>
      <c r="G42" s="53"/>
      <c r="H42" s="53"/>
      <c r="I42" s="53"/>
      <c r="J42" s="54" t="str">
        <f t="shared" si="1"/>
        <v>N</v>
      </c>
    </row>
    <row r="43" spans="1:10" x14ac:dyDescent="0.25">
      <c r="E43" s="53"/>
      <c r="F43" s="53"/>
      <c r="G43" s="53"/>
      <c r="H43" s="53"/>
      <c r="I43" s="53"/>
      <c r="J43" s="54" t="str">
        <f t="shared" si="1"/>
        <v>N</v>
      </c>
    </row>
    <row r="44" spans="1:10" x14ac:dyDescent="0.25">
      <c r="E44" s="53"/>
      <c r="F44" s="53"/>
      <c r="G44" s="53"/>
      <c r="H44" s="53"/>
      <c r="I44" s="53"/>
      <c r="J44" s="54" t="str">
        <f t="shared" si="1"/>
        <v>N</v>
      </c>
    </row>
    <row r="45" spans="1:10" x14ac:dyDescent="0.25">
      <c r="E45" s="53"/>
      <c r="F45" s="53"/>
      <c r="G45" s="53"/>
      <c r="H45" s="53"/>
      <c r="I45" s="53"/>
      <c r="J45" s="54" t="str">
        <f t="shared" si="1"/>
        <v>N</v>
      </c>
    </row>
    <row r="46" spans="1:10" x14ac:dyDescent="0.25">
      <c r="E46" s="53"/>
      <c r="F46" s="53"/>
      <c r="G46" s="53"/>
      <c r="H46" s="53"/>
      <c r="I46" s="53"/>
      <c r="J46" s="54" t="str">
        <f t="shared" si="1"/>
        <v>N</v>
      </c>
    </row>
    <row r="47" spans="1:10" x14ac:dyDescent="0.25">
      <c r="E47" s="53"/>
      <c r="F47" s="53"/>
      <c r="G47" s="53"/>
      <c r="H47" s="53"/>
      <c r="I47" s="53"/>
      <c r="J47" s="54" t="str">
        <f t="shared" si="1"/>
        <v>N</v>
      </c>
    </row>
    <row r="48" spans="1:10" x14ac:dyDescent="0.25">
      <c r="E48" s="53"/>
      <c r="F48" s="53"/>
      <c r="G48" s="53"/>
      <c r="H48" s="53"/>
      <c r="I48" s="53"/>
      <c r="J48" s="54" t="str">
        <f t="shared" si="1"/>
        <v>N</v>
      </c>
    </row>
    <row r="49" spans="5:10" x14ac:dyDescent="0.25">
      <c r="E49" s="53"/>
      <c r="F49" s="53"/>
      <c r="G49" s="53"/>
      <c r="H49" s="53"/>
      <c r="I49" s="53"/>
      <c r="J49" s="54" t="str">
        <f t="shared" si="1"/>
        <v>N</v>
      </c>
    </row>
    <row r="50" spans="5:10" x14ac:dyDescent="0.25">
      <c r="E50" s="53"/>
      <c r="F50" s="53"/>
      <c r="G50" s="53"/>
      <c r="H50" s="53"/>
      <c r="I50" s="53"/>
      <c r="J50" s="54" t="str">
        <f t="shared" si="1"/>
        <v>N</v>
      </c>
    </row>
    <row r="51" spans="5:10" x14ac:dyDescent="0.25">
      <c r="E51" s="53"/>
      <c r="F51" s="53"/>
      <c r="G51" s="53"/>
      <c r="H51" s="53"/>
      <c r="I51" s="53"/>
      <c r="J51" s="54" t="str">
        <f t="shared" si="1"/>
        <v>N</v>
      </c>
    </row>
    <row r="52" spans="5:10" x14ac:dyDescent="0.25">
      <c r="E52" s="53"/>
      <c r="F52" s="53"/>
      <c r="G52" s="53"/>
      <c r="H52" s="53"/>
      <c r="I52" s="53"/>
      <c r="J52" s="54" t="str">
        <f t="shared" si="1"/>
        <v>N</v>
      </c>
    </row>
    <row r="53" spans="5:10" x14ac:dyDescent="0.25">
      <c r="E53" s="53"/>
      <c r="F53" s="53"/>
      <c r="G53" s="53"/>
      <c r="H53" s="53"/>
      <c r="I53" s="53"/>
      <c r="J53" s="54" t="str">
        <f t="shared" si="1"/>
        <v>N</v>
      </c>
    </row>
    <row r="54" spans="5:10" x14ac:dyDescent="0.25">
      <c r="E54" s="53"/>
      <c r="F54" s="53"/>
      <c r="G54" s="53"/>
      <c r="H54" s="53"/>
      <c r="I54" s="53"/>
      <c r="J54" s="54" t="str">
        <f t="shared" si="1"/>
        <v>N</v>
      </c>
    </row>
    <row r="55" spans="5:10" x14ac:dyDescent="0.25">
      <c r="E55" s="53"/>
      <c r="F55" s="53"/>
      <c r="G55" s="53"/>
      <c r="H55" s="53"/>
      <c r="I55" s="53"/>
      <c r="J55" s="54" t="str">
        <f t="shared" si="1"/>
        <v>N</v>
      </c>
    </row>
    <row r="56" spans="5:10" x14ac:dyDescent="0.25">
      <c r="E56" s="53"/>
      <c r="F56" s="53"/>
      <c r="G56" s="53"/>
      <c r="H56" s="53"/>
      <c r="I56" s="53"/>
      <c r="J56" s="54" t="str">
        <f t="shared" si="1"/>
        <v>N</v>
      </c>
    </row>
    <row r="57" spans="5:10" x14ac:dyDescent="0.25">
      <c r="E57" s="53"/>
      <c r="F57" s="53"/>
      <c r="G57" s="53"/>
      <c r="H57" s="53"/>
      <c r="I57" s="53"/>
      <c r="J57" s="54" t="str">
        <f t="shared" si="1"/>
        <v>N</v>
      </c>
    </row>
    <row r="58" spans="5:10" x14ac:dyDescent="0.25">
      <c r="E58" s="53"/>
      <c r="F58" s="53"/>
      <c r="G58" s="53"/>
      <c r="H58" s="53"/>
      <c r="I58" s="53"/>
      <c r="J58" s="54" t="str">
        <f t="shared" si="1"/>
        <v>N</v>
      </c>
    </row>
    <row r="59" spans="5:10" x14ac:dyDescent="0.25">
      <c r="E59" s="53"/>
      <c r="F59" s="53"/>
      <c r="G59" s="53"/>
      <c r="H59" s="53"/>
      <c r="I59" s="53"/>
      <c r="J59" s="54" t="str">
        <f t="shared" si="1"/>
        <v>N</v>
      </c>
    </row>
    <row r="60" spans="5:10" x14ac:dyDescent="0.25">
      <c r="E60" s="53"/>
      <c r="F60" s="53"/>
      <c r="G60" s="53"/>
      <c r="H60" s="53"/>
      <c r="I60" s="53"/>
      <c r="J60" s="54" t="str">
        <f t="shared" si="1"/>
        <v>N</v>
      </c>
    </row>
    <row r="61" spans="5:10" x14ac:dyDescent="0.25">
      <c r="E61" s="53"/>
      <c r="F61" s="53"/>
      <c r="G61" s="53"/>
      <c r="H61" s="53"/>
      <c r="I61" s="53"/>
      <c r="J61" s="54" t="str">
        <f t="shared" si="1"/>
        <v>N</v>
      </c>
    </row>
    <row r="62" spans="5:10" x14ac:dyDescent="0.25">
      <c r="E62" s="53"/>
      <c r="F62" s="53"/>
      <c r="G62" s="53"/>
      <c r="H62" s="53"/>
      <c r="I62" s="53"/>
      <c r="J62" s="54" t="str">
        <f t="shared" si="1"/>
        <v>N</v>
      </c>
    </row>
    <row r="63" spans="5:10" x14ac:dyDescent="0.25">
      <c r="E63" s="53"/>
      <c r="F63" s="53"/>
      <c r="G63" s="53"/>
      <c r="H63" s="53"/>
      <c r="I63" s="53"/>
      <c r="J63" s="54" t="str">
        <f t="shared" si="1"/>
        <v>N</v>
      </c>
    </row>
    <row r="64" spans="5:10" x14ac:dyDescent="0.25">
      <c r="E64" s="53"/>
      <c r="F64" s="53"/>
      <c r="G64" s="53"/>
      <c r="H64" s="53"/>
      <c r="I64" s="53"/>
      <c r="J64" s="54" t="str">
        <f t="shared" si="1"/>
        <v>N</v>
      </c>
    </row>
    <row r="65" spans="1:10" x14ac:dyDescent="0.25">
      <c r="E65" s="53"/>
      <c r="F65" s="53"/>
      <c r="G65" s="53"/>
      <c r="H65" s="53"/>
      <c r="I65" s="53"/>
      <c r="J65" s="54" t="str">
        <f t="shared" si="1"/>
        <v>N</v>
      </c>
    </row>
    <row r="66" spans="1:10" x14ac:dyDescent="0.25">
      <c r="E66" s="53"/>
      <c r="F66" s="53"/>
      <c r="G66" s="53"/>
      <c r="H66" s="53"/>
      <c r="I66" s="53"/>
      <c r="J66" s="54" t="str">
        <f t="shared" si="1"/>
        <v>N</v>
      </c>
    </row>
    <row r="67" spans="1:10" x14ac:dyDescent="0.25">
      <c r="E67" s="53"/>
      <c r="F67" s="53"/>
      <c r="G67" s="53"/>
      <c r="H67" s="53"/>
      <c r="I67" s="53"/>
      <c r="J67" s="54" t="str">
        <f t="shared" si="1"/>
        <v>N</v>
      </c>
    </row>
    <row r="68" spans="1:10" x14ac:dyDescent="0.25">
      <c r="E68" s="53"/>
      <c r="F68" s="53"/>
      <c r="G68" s="53"/>
      <c r="H68" s="53"/>
      <c r="I68" s="53"/>
      <c r="J68" s="54" t="str">
        <f t="shared" si="1"/>
        <v>N</v>
      </c>
    </row>
    <row r="69" spans="1:10" x14ac:dyDescent="0.25">
      <c r="E69" s="53"/>
      <c r="F69" s="53"/>
      <c r="G69" s="53"/>
      <c r="H69" s="53"/>
      <c r="I69" s="53"/>
      <c r="J69" s="54" t="str">
        <f t="shared" si="1"/>
        <v>N</v>
      </c>
    </row>
    <row r="70" spans="1:10" x14ac:dyDescent="0.25">
      <c r="E70" s="53"/>
      <c r="F70" s="53"/>
      <c r="G70" s="53"/>
      <c r="H70" s="53"/>
      <c r="I70" s="53"/>
      <c r="J70" s="54" t="str">
        <f t="shared" si="1"/>
        <v>N</v>
      </c>
    </row>
    <row r="71" spans="1:10" x14ac:dyDescent="0.25">
      <c r="E71" s="53"/>
      <c r="F71" s="53"/>
      <c r="G71" s="53"/>
      <c r="H71" s="53"/>
      <c r="I71" s="53"/>
      <c r="J71" s="54" t="str">
        <f t="shared" si="1"/>
        <v>N</v>
      </c>
    </row>
    <row r="72" spans="1:10" x14ac:dyDescent="0.25">
      <c r="E72" s="53"/>
      <c r="F72" s="53"/>
      <c r="G72" s="53"/>
      <c r="H72" s="53"/>
      <c r="I72" s="53"/>
      <c r="J72" s="54" t="str">
        <f t="shared" si="1"/>
        <v>N</v>
      </c>
    </row>
    <row r="73" spans="1:10" x14ac:dyDescent="0.25">
      <c r="A73" s="64"/>
      <c r="B73" s="65"/>
      <c r="C73" s="66"/>
      <c r="E73" s="53"/>
      <c r="F73" s="53"/>
      <c r="G73" s="53"/>
      <c r="H73" s="53"/>
      <c r="I73" s="53"/>
      <c r="J73" s="54" t="str">
        <f t="shared" si="0"/>
        <v>N</v>
      </c>
    </row>
    <row r="74" spans="1:10" x14ac:dyDescent="0.25">
      <c r="A74" s="67"/>
      <c r="B74" s="68"/>
      <c r="C74" s="69"/>
    </row>
    <row r="75" spans="1:10" x14ac:dyDescent="0.25">
      <c r="A75" s="67"/>
      <c r="B75" s="68"/>
      <c r="C75" s="69"/>
    </row>
    <row r="76" spans="1:10" x14ac:dyDescent="0.25">
      <c r="A76" s="67"/>
      <c r="B76" s="68"/>
      <c r="C76" s="69"/>
    </row>
    <row r="77" spans="1:10" x14ac:dyDescent="0.25">
      <c r="A77" s="67"/>
      <c r="B77" s="68"/>
      <c r="C77" s="69"/>
    </row>
    <row r="78" spans="1:10" x14ac:dyDescent="0.25">
      <c r="A78" s="67"/>
      <c r="B78" s="68"/>
      <c r="C78" s="69"/>
    </row>
    <row r="79" spans="1:10" x14ac:dyDescent="0.25">
      <c r="A79" s="67"/>
      <c r="B79" s="68"/>
      <c r="C79" s="69"/>
    </row>
    <row r="80" spans="1:10" x14ac:dyDescent="0.25">
      <c r="A80" s="67"/>
      <c r="B80" s="68"/>
      <c r="C80" s="69"/>
    </row>
    <row r="81" spans="1:3" x14ac:dyDescent="0.25">
      <c r="A81" s="70"/>
      <c r="B81" s="70"/>
      <c r="C81" s="70"/>
    </row>
    <row r="82" spans="1:3" x14ac:dyDescent="0.25">
      <c r="A82" s="70"/>
      <c r="B82" s="70"/>
      <c r="C82" s="70"/>
    </row>
  </sheetData>
  <sheetProtection algorithmName="SHA-512" hashValue="4s9nRQLa16PtLceDUt2cWNtvKJC3IdBbbu5HyhDHuYwDWq3gikCEfmPIlun4EP+0QdFBZSWYFG1hP/7UPAv2gQ==" saltValue="c83UPN6cvR+YkB08L9ftDQ==" spinCount="100000" sheet="1" formatCells="0" formatColumns="0" formatRows="0" insertRows="0" insertHyperlinks="0" deleteRows="0" sort="0"/>
  <mergeCells count="4">
    <mergeCell ref="A23:B23"/>
    <mergeCell ref="A1:C1"/>
    <mergeCell ref="A2:C12"/>
    <mergeCell ref="A24:B29"/>
  </mergeCells>
  <conditionalFormatting sqref="G21">
    <cfRule type="cellIs" dxfId="36" priority="3" operator="equal">
      <formula>0</formula>
    </cfRule>
    <cfRule type="cellIs" dxfId="35" priority="4" operator="notEqual">
      <formula>0</formula>
    </cfRule>
  </conditionalFormatting>
  <conditionalFormatting sqref="G19">
    <cfRule type="cellIs" dxfId="34" priority="5" operator="greaterThan">
      <formula>0</formula>
    </cfRule>
    <cfRule type="cellIs" dxfId="33" priority="6" operator="lessThan">
      <formula>0</formula>
    </cfRule>
  </conditionalFormatting>
  <conditionalFormatting sqref="B18">
    <cfRule type="containsText" dxfId="32" priority="1" operator="containsText" text="Yes">
      <formula>NOT(ISERROR(SEARCH("Yes",B18)))</formula>
    </cfRule>
  </conditionalFormatting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text="other" id="{47E1A996-FDE2-44FB-9F2B-F9C7DBB2249F}">
            <xm:f>NOT(ISERROR(SEARCH("other",'Travel &amp; Conferences'!E1)))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" operator="containsText" text="pd" id="{87B1091B-4E71-4526-ACCF-9C448D47B741}">
            <xm:f>NOT(ISERROR(SEARCH("pd",'Travel &amp; Conferences'!E1)))</xm:f>
            <x14:dxf>
              <font>
                <color theme="5" tint="0.79998168889431442"/>
              </font>
              <fill>
                <patternFill>
                  <bgColor theme="5" tint="-0.24994659260841701"/>
                </patternFill>
              </fill>
            </x14:dxf>
          </x14:cfRule>
          <x14:cfRule type="containsText" priority="12" operator="containsText" text="design" id="{6CC5F188-260B-46F4-BE37-0069BC8226AC}">
            <xm:f>NOT(ISERROR(SEARCH("design",'Travel &amp; Conferences'!E1)))</xm:f>
            <x14:dxf>
              <font>
                <color theme="8" tint="0.79998168889431442"/>
              </font>
              <fill>
                <patternFill>
                  <bgColor theme="8" tint="-0.499984740745262"/>
                </patternFill>
              </fill>
            </x14:dxf>
          </x14:cfRule>
          <xm:sqref>E1:F1 E23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26E8A2A-8275-4838-9C2D-FB89A0ACADBE}">
          <x14:formula1>
            <xm:f>dataval!$G$12:$G$14</xm:f>
          </x14:formula1>
          <xm:sqref>E3:E19</xm:sqref>
        </x14:dataValidation>
        <x14:dataValidation type="list" allowBlank="1" showInputMessage="1" showErrorMessage="1" xr:uid="{DB2395A5-F3BE-4EFF-9085-B01DA0CBA126}">
          <x14:formula1>
            <xm:f>dataval!$A$7:$A$9</xm:f>
          </x14:formula1>
          <xm:sqref>H3:H19</xm:sqref>
        </x14:dataValidation>
        <x14:dataValidation type="list" allowBlank="1" showInputMessage="1" showErrorMessage="1" xr:uid="{B8F78988-0626-4859-9668-52323ECE8CED}">
          <x14:formula1>
            <xm:f>dataval!$A$17:$A$31</xm:f>
          </x14:formula1>
          <xm:sqref>I25:I73</xm:sqref>
        </x14:dataValidation>
        <x14:dataValidation type="list" allowBlank="1" showInputMessage="1" showErrorMessage="1" xr:uid="{77019197-DD4C-4336-9948-D57B6C0B1D6B}">
          <x14:formula1>
            <xm:f>dataval!$A$32:$A$34</xm:f>
          </x14:formula1>
          <xm:sqref>H25:H73</xm:sqref>
        </x14:dataValidation>
        <x14:dataValidation type="list" allowBlank="1" showInputMessage="1" showErrorMessage="1" xr:uid="{88544A81-9D02-4CAC-8FAE-E1E0DD81463B}">
          <x14:formula1>
            <xm:f>dataval!$A$37:$A$53</xm:f>
          </x14:formula1>
          <xm:sqref>G25:G73</xm:sqref>
        </x14:dataValidation>
        <x14:dataValidation type="list" allowBlank="1" showInputMessage="1" showErrorMessage="1" xr:uid="{ECAB5867-38D2-40BA-B2AE-FF759A429E98}">
          <x14:formula1>
            <xm:f>dataval!$G$23:$G$25</xm:f>
          </x14:formula1>
          <xm:sqref>B17:B18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53"/>
  <sheetViews>
    <sheetView workbookViewId="0">
      <selection activeCell="D12" sqref="D12"/>
    </sheetView>
  </sheetViews>
  <sheetFormatPr defaultColWidth="11" defaultRowHeight="15.75" x14ac:dyDescent="0.25"/>
  <cols>
    <col min="1" max="1" width="23.25" customWidth="1"/>
    <col min="3" max="3" width="22.25" customWidth="1"/>
    <col min="4" max="4" width="16" customWidth="1"/>
    <col min="5" max="5" width="12.625" customWidth="1"/>
    <col min="7" max="7" width="14.625" bestFit="1" customWidth="1"/>
  </cols>
  <sheetData>
    <row r="1" spans="1:7" x14ac:dyDescent="0.25">
      <c r="A1" t="s">
        <v>4</v>
      </c>
      <c r="C1" t="s">
        <v>107</v>
      </c>
      <c r="G1" s="6" t="s">
        <v>97</v>
      </c>
    </row>
    <row r="2" spans="1:7" x14ac:dyDescent="0.25">
      <c r="A2" s="1" t="s">
        <v>1</v>
      </c>
      <c r="C2" s="10" t="s">
        <v>63</v>
      </c>
      <c r="D2" s="10">
        <v>0.75</v>
      </c>
      <c r="G2" t="s">
        <v>107</v>
      </c>
    </row>
    <row r="3" spans="1:7" x14ac:dyDescent="0.25">
      <c r="A3" s="1" t="s">
        <v>2</v>
      </c>
      <c r="C3" s="10" t="s">
        <v>64</v>
      </c>
      <c r="D3" s="10">
        <v>0.5</v>
      </c>
      <c r="G3">
        <v>0</v>
      </c>
    </row>
    <row r="4" spans="1:7" x14ac:dyDescent="0.25">
      <c r="A4" s="1" t="s">
        <v>3</v>
      </c>
      <c r="C4" s="10" t="s">
        <v>113</v>
      </c>
      <c r="D4" s="10">
        <v>0.25</v>
      </c>
      <c r="G4">
        <v>1</v>
      </c>
    </row>
    <row r="5" spans="1:7" x14ac:dyDescent="0.25">
      <c r="C5" t="s">
        <v>107</v>
      </c>
      <c r="D5" s="5" t="s">
        <v>63</v>
      </c>
      <c r="E5" s="4" t="s">
        <v>114</v>
      </c>
      <c r="G5">
        <v>2</v>
      </c>
    </row>
    <row r="6" spans="1:7" x14ac:dyDescent="0.25">
      <c r="A6" s="8" t="s">
        <v>9</v>
      </c>
      <c r="B6" s="2"/>
      <c r="C6" s="9" t="s">
        <v>66</v>
      </c>
      <c r="D6" s="4">
        <v>90</v>
      </c>
      <c r="E6" s="4">
        <v>60</v>
      </c>
      <c r="G6">
        <v>3</v>
      </c>
    </row>
    <row r="7" spans="1:7" x14ac:dyDescent="0.25">
      <c r="A7" s="3" t="s">
        <v>14</v>
      </c>
      <c r="B7" s="2"/>
      <c r="C7" s="9" t="s">
        <v>67</v>
      </c>
      <c r="D7" s="4">
        <v>290</v>
      </c>
      <c r="E7" s="4">
        <v>170</v>
      </c>
      <c r="G7">
        <v>4</v>
      </c>
    </row>
    <row r="8" spans="1:7" x14ac:dyDescent="0.25">
      <c r="A8" s="3" t="s">
        <v>15</v>
      </c>
      <c r="B8" s="2"/>
      <c r="C8" s="9" t="s">
        <v>68</v>
      </c>
      <c r="D8" s="4">
        <v>400</v>
      </c>
      <c r="E8" s="4">
        <v>230</v>
      </c>
      <c r="G8">
        <v>5</v>
      </c>
    </row>
    <row r="9" spans="1:7" x14ac:dyDescent="0.25">
      <c r="A9" s="3" t="s">
        <v>16</v>
      </c>
      <c r="B9" s="2"/>
      <c r="C9" s="9" t="s">
        <v>69</v>
      </c>
      <c r="D9" s="4">
        <v>680</v>
      </c>
      <c r="E9" s="4">
        <v>340</v>
      </c>
      <c r="G9">
        <v>6</v>
      </c>
    </row>
    <row r="10" spans="1:7" x14ac:dyDescent="0.25">
      <c r="A10" s="2"/>
      <c r="B10" s="2"/>
      <c r="C10" s="2"/>
      <c r="G10">
        <v>7</v>
      </c>
    </row>
    <row r="11" spans="1:7" x14ac:dyDescent="0.25">
      <c r="A11" s="7" t="s">
        <v>9</v>
      </c>
      <c r="B11" s="2"/>
      <c r="C11" s="9" t="s">
        <v>116</v>
      </c>
      <c r="D11" s="4">
        <v>35</v>
      </c>
      <c r="E11" s="4">
        <v>7</v>
      </c>
      <c r="F11" s="4" t="s">
        <v>115</v>
      </c>
      <c r="G11" s="6" t="s">
        <v>85</v>
      </c>
    </row>
    <row r="12" spans="1:7" x14ac:dyDescent="0.25">
      <c r="A12" s="2" t="s">
        <v>17</v>
      </c>
      <c r="B12" s="2"/>
      <c r="C12" s="9" t="s">
        <v>118</v>
      </c>
      <c r="D12" s="4">
        <v>230</v>
      </c>
      <c r="E12" s="4">
        <v>0.75</v>
      </c>
      <c r="F12" s="4" t="s">
        <v>117</v>
      </c>
      <c r="G12" t="s">
        <v>141</v>
      </c>
    </row>
    <row r="13" spans="1:7" x14ac:dyDescent="0.25">
      <c r="A13" s="2" t="s">
        <v>18</v>
      </c>
      <c r="B13" s="2"/>
      <c r="C13" s="2"/>
      <c r="G13" t="s">
        <v>86</v>
      </c>
    </row>
    <row r="14" spans="1:7" x14ac:dyDescent="0.25">
      <c r="A14" s="2" t="s">
        <v>19</v>
      </c>
      <c r="C14" s="2"/>
      <c r="G14" t="s">
        <v>87</v>
      </c>
    </row>
    <row r="15" spans="1:7" x14ac:dyDescent="0.25">
      <c r="C15" s="9" t="s">
        <v>138</v>
      </c>
      <c r="D15" s="4">
        <v>0.5</v>
      </c>
      <c r="E15" s="4">
        <v>75</v>
      </c>
    </row>
    <row r="16" spans="1:7" x14ac:dyDescent="0.25">
      <c r="A16" s="7" t="s">
        <v>25</v>
      </c>
      <c r="C16" s="11" t="s">
        <v>139</v>
      </c>
      <c r="D16" s="4">
        <v>0.5</v>
      </c>
      <c r="E16" s="4">
        <v>50</v>
      </c>
      <c r="G16" s="6" t="s">
        <v>98</v>
      </c>
    </row>
    <row r="17" spans="1:7" x14ac:dyDescent="0.25">
      <c r="A17" s="2" t="s">
        <v>26</v>
      </c>
      <c r="C17" s="2"/>
      <c r="G17" t="s">
        <v>92</v>
      </c>
    </row>
    <row r="18" spans="1:7" x14ac:dyDescent="0.25">
      <c r="A18" s="2" t="s">
        <v>31</v>
      </c>
      <c r="C18" s="2"/>
      <c r="G18" t="s">
        <v>99</v>
      </c>
    </row>
    <row r="19" spans="1:7" x14ac:dyDescent="0.25">
      <c r="A19" s="2" t="s">
        <v>27</v>
      </c>
      <c r="C19" s="2"/>
      <c r="G19" t="s">
        <v>93</v>
      </c>
    </row>
    <row r="20" spans="1:7" x14ac:dyDescent="0.25">
      <c r="A20" s="2" t="s">
        <v>28</v>
      </c>
      <c r="G20" t="s">
        <v>119</v>
      </c>
    </row>
    <row r="21" spans="1:7" x14ac:dyDescent="0.25">
      <c r="A21" s="2" t="s">
        <v>32</v>
      </c>
      <c r="C21" s="2"/>
      <c r="G21" t="s">
        <v>94</v>
      </c>
    </row>
    <row r="22" spans="1:7" x14ac:dyDescent="0.25">
      <c r="A22" s="2" t="s">
        <v>29</v>
      </c>
    </row>
    <row r="23" spans="1:7" x14ac:dyDescent="0.25">
      <c r="A23" s="2" t="s">
        <v>30</v>
      </c>
      <c r="G23" t="s">
        <v>107</v>
      </c>
    </row>
    <row r="24" spans="1:7" x14ac:dyDescent="0.25">
      <c r="A24" s="2" t="s">
        <v>33</v>
      </c>
      <c r="G24" t="s">
        <v>123</v>
      </c>
    </row>
    <row r="25" spans="1:7" x14ac:dyDescent="0.25">
      <c r="A25" s="2" t="s">
        <v>38</v>
      </c>
      <c r="G25" t="s">
        <v>124</v>
      </c>
    </row>
    <row r="26" spans="1:7" x14ac:dyDescent="0.25">
      <c r="A26" s="2" t="s">
        <v>37</v>
      </c>
    </row>
    <row r="27" spans="1:7" x14ac:dyDescent="0.25">
      <c r="A27" s="2" t="s">
        <v>39</v>
      </c>
    </row>
    <row r="28" spans="1:7" x14ac:dyDescent="0.25">
      <c r="A28" s="2" t="s">
        <v>34</v>
      </c>
    </row>
    <row r="29" spans="1:7" x14ac:dyDescent="0.25">
      <c r="A29" s="2" t="s">
        <v>35</v>
      </c>
    </row>
    <row r="30" spans="1:7" x14ac:dyDescent="0.25">
      <c r="A30" s="2" t="s">
        <v>36</v>
      </c>
    </row>
    <row r="31" spans="1:7" x14ac:dyDescent="0.25">
      <c r="A31" s="2" t="s">
        <v>91</v>
      </c>
    </row>
    <row r="32" spans="1:7" x14ac:dyDescent="0.25">
      <c r="A32" s="2" t="s">
        <v>43</v>
      </c>
    </row>
    <row r="33" spans="1:2" x14ac:dyDescent="0.25">
      <c r="A33" s="2" t="s">
        <v>41</v>
      </c>
    </row>
    <row r="34" spans="1:2" x14ac:dyDescent="0.25">
      <c r="A34" s="2" t="s">
        <v>42</v>
      </c>
    </row>
    <row r="35" spans="1:2" x14ac:dyDescent="0.25">
      <c r="A35" s="2"/>
    </row>
    <row r="36" spans="1:2" x14ac:dyDescent="0.25">
      <c r="A36" s="7" t="s">
        <v>40</v>
      </c>
    </row>
    <row r="37" spans="1:2" x14ac:dyDescent="0.25">
      <c r="A37" s="2" t="s">
        <v>44</v>
      </c>
    </row>
    <row r="38" spans="1:2" x14ac:dyDescent="0.25">
      <c r="A38" s="2" t="s">
        <v>45</v>
      </c>
    </row>
    <row r="39" spans="1:2" x14ac:dyDescent="0.25">
      <c r="A39" s="2" t="s">
        <v>46</v>
      </c>
    </row>
    <row r="40" spans="1:2" x14ac:dyDescent="0.25">
      <c r="A40" s="2" t="s">
        <v>47</v>
      </c>
    </row>
    <row r="41" spans="1:2" x14ac:dyDescent="0.25">
      <c r="A41" s="2" t="s">
        <v>48</v>
      </c>
    </row>
    <row r="42" spans="1:2" x14ac:dyDescent="0.25">
      <c r="A42" s="2" t="s">
        <v>49</v>
      </c>
    </row>
    <row r="43" spans="1:2" x14ac:dyDescent="0.25">
      <c r="A43" s="2" t="s">
        <v>50</v>
      </c>
    </row>
    <row r="44" spans="1:2" x14ac:dyDescent="0.25">
      <c r="A44" s="2" t="s">
        <v>59</v>
      </c>
    </row>
    <row r="45" spans="1:2" x14ac:dyDescent="0.25">
      <c r="A45" s="2" t="s">
        <v>58</v>
      </c>
    </row>
    <row r="46" spans="1:2" x14ac:dyDescent="0.25">
      <c r="A46" s="2" t="s">
        <v>51</v>
      </c>
      <c r="B46" s="2"/>
    </row>
    <row r="47" spans="1:2" x14ac:dyDescent="0.25">
      <c r="A47" s="2" t="s">
        <v>52</v>
      </c>
    </row>
    <row r="48" spans="1:2" x14ac:dyDescent="0.25">
      <c r="A48" s="2" t="s">
        <v>60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</sheetData>
  <conditionalFormatting sqref="A2:A4 A6:A9">
    <cfRule type="containsText" dxfId="12" priority="1" operator="containsText" text="other">
      <formula>NOT(ISERROR(SEARCH("other",A2)))</formula>
    </cfRule>
    <cfRule type="containsText" dxfId="11" priority="2" operator="containsText" text="pd">
      <formula>NOT(ISERROR(SEARCH("pd",A2)))</formula>
    </cfRule>
    <cfRule type="containsText" dxfId="10" priority="3" operator="containsText" text="design">
      <formula>NOT(ISERROR(SEARCH("design",A2)))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Travel &amp; Conferences</vt:lpstr>
      <vt:lpstr>PD Registration Fees</vt:lpstr>
      <vt:lpstr>dataval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Jeanie Malone</dc:creator>
  <cp:lastModifiedBy>Moustafa, Ahmed</cp:lastModifiedBy>
  <dcterms:created xsi:type="dcterms:W3CDTF">2019-05-22T05:23:49Z</dcterms:created>
  <dcterms:modified xsi:type="dcterms:W3CDTF">2025-09-23T18:12:07Z</dcterms:modified>
</cp:coreProperties>
</file>